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Local" sheetId="1" r:id="rId1"/>
    <sheet name="Local Purchase - Summary" sheetId="4" r:id="rId2"/>
    <sheet name="L.P.Summary" sheetId="9" r:id="rId3"/>
    <sheet name="Import" sheetId="2" r:id="rId4"/>
    <sheet name="Travelling &amp; Convey" sheetId="3" r:id="rId5"/>
    <sheet name="OIE" sheetId="5" r:id="rId6"/>
    <sheet name="Diesel" sheetId="6" r:id="rId7"/>
    <sheet name="Renovation" sheetId="7" r:id="rId8"/>
    <sheet name="Summary" sheetId="8" r:id="rId9"/>
  </sheets>
  <definedNames>
    <definedName name="_xlnm._FilterDatabase" localSheetId="0" hidden="1">Local!$A$5:$V$206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<sst xmlns="http://schemas.openxmlformats.org/spreadsheetml/2006/main" count="2658" uniqueCount="233">
  <si>
    <t>ABC COMPANY</t>
  </si>
  <si>
    <t>With-Holding Tax Deduction - Local Purchases</t>
  </si>
  <si>
    <t>2019-2020</t>
  </si>
  <si>
    <r>
      <rPr>
        <b/>
        <sz val="8"/>
        <rFont val="Arial"/>
        <charset val="134"/>
      </rPr>
      <t>Particulars of Supplier</t>
    </r>
  </si>
  <si>
    <r>
      <rPr>
        <b/>
        <sz val="8"/>
        <rFont val="Arial"/>
        <charset val="134"/>
      </rPr>
      <t>Document</t>
    </r>
  </si>
  <si>
    <t>Month</t>
  </si>
  <si>
    <r>
      <rPr>
        <b/>
        <sz val="8"/>
        <rFont val="Arial"/>
        <charset val="134"/>
      </rPr>
      <t>NTN</t>
    </r>
  </si>
  <si>
    <r>
      <rPr>
        <b/>
        <sz val="8"/>
        <rFont val="Arial"/>
        <charset val="134"/>
      </rPr>
      <t>CNIC</t>
    </r>
  </si>
  <si>
    <r>
      <rPr>
        <b/>
        <sz val="8"/>
        <rFont val="Arial"/>
        <charset val="134"/>
      </rPr>
      <t>Name</t>
    </r>
  </si>
  <si>
    <r>
      <rPr>
        <b/>
        <sz val="8"/>
        <rFont val="Arial"/>
        <charset val="134"/>
      </rPr>
      <t>Province</t>
    </r>
  </si>
  <si>
    <r>
      <rPr>
        <b/>
        <sz val="8"/>
        <rFont val="Arial"/>
        <charset val="134"/>
      </rPr>
      <t>Type</t>
    </r>
  </si>
  <si>
    <r>
      <rPr>
        <b/>
        <sz val="8"/>
        <rFont val="Arial"/>
        <charset val="134"/>
      </rPr>
      <t>No.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</si>
  <si>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</si>
  <si>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*HS Code (optional)</t>
    </r>
  </si>
  <si>
    <t>Purchase Type</t>
  </si>
  <si>
    <r>
      <rPr>
        <b/>
        <sz val="8"/>
        <rFont val="Arial"/>
        <charset val="134"/>
      </rPr>
      <t>Rate</t>
    </r>
  </si>
  <si>
    <r>
      <rPr>
        <b/>
        <sz val="8"/>
        <rFont val="Arial"/>
        <charset val="134"/>
      </rPr>
      <t>QTY/Unit</t>
    </r>
  </si>
  <si>
    <r>
      <rPr>
        <b/>
        <sz val="8"/>
        <rFont val="Arial"/>
        <charset val="134"/>
      </rPr>
      <t>UOM</t>
    </r>
  </si>
  <si>
    <t>Value excl. S /Tax</t>
  </si>
  <si>
    <r>
      <rPr>
        <b/>
        <sz val="8"/>
        <rFont val="Arial"/>
        <charset val="134"/>
      </rPr>
      <t xml:space="preserve">Sales Tax/ FED in
</t>
    </r>
    <r>
      <rPr>
        <b/>
        <sz val="8"/>
        <rFont val="Arial"/>
        <charset val="134"/>
      </rPr>
      <t>ST Mode</t>
    </r>
  </si>
  <si>
    <t>Total Inv. Value</t>
  </si>
  <si>
    <t>WHT Rate Applicable</t>
  </si>
  <si>
    <t>WHT Applicable Amount</t>
  </si>
  <si>
    <t>WHT already deducted Rate</t>
  </si>
  <si>
    <t>WHT already deducted Amount</t>
  </si>
  <si>
    <t>Balance to pay</t>
  </si>
  <si>
    <t>1234567-8</t>
  </si>
  <si>
    <t>XYZ COMPANY</t>
  </si>
  <si>
    <t>Reg</t>
  </si>
  <si>
    <t>PI</t>
  </si>
  <si>
    <t>23/07/2
019</t>
  </si>
  <si>
    <t>Goods at standard rate (default)</t>
  </si>
  <si>
    <t>--</t>
  </si>
  <si>
    <t>Exempt</t>
  </si>
  <si>
    <t>SINDH</t>
  </si>
  <si>
    <t>20-0006</t>
  </si>
  <si>
    <t>11/07/2
019</t>
  </si>
  <si>
    <t>20-0007</t>
  </si>
  <si>
    <t>12/07/2
019</t>
  </si>
  <si>
    <t>10/07/2
019</t>
  </si>
  <si>
    <t>19/07/2
019</t>
  </si>
  <si>
    <t>08/07/2
019</t>
  </si>
  <si>
    <t>Exempt goods</t>
  </si>
  <si>
    <t>22/07/2
019</t>
  </si>
  <si>
    <t>26/07/2
019</t>
  </si>
  <si>
    <t>16/07/2
019</t>
  </si>
  <si>
    <t>24/07/2
019</t>
  </si>
  <si>
    <t>30/07/2
019</t>
  </si>
  <si>
    <t>17/07/2
019</t>
  </si>
  <si>
    <t>Un Reg</t>
  </si>
  <si>
    <t>20/07/2
019</t>
  </si>
  <si>
    <t>PUNJAB</t>
  </si>
  <si>
    <t>18/07/2
019</t>
  </si>
  <si>
    <t>CMH/20 19/0005</t>
  </si>
  <si>
    <t>PRT/20 19/0403</t>
  </si>
  <si>
    <r>
      <rPr>
        <sz val="8"/>
        <rFont val="Arial MT"/>
        <charset val="134"/>
      </rPr>
      <t xml:space="preserve">42301-
</t>
    </r>
    <r>
      <rPr>
        <sz val="8"/>
        <rFont val="Arial MT"/>
        <charset val="134"/>
      </rPr>
      <t>0983197-1</t>
    </r>
  </si>
  <si>
    <t>103,3
00</t>
  </si>
  <si>
    <t>49,00
0</t>
  </si>
  <si>
    <r>
      <rPr>
        <sz val="8"/>
        <rFont val="Arial MT"/>
        <charset val="134"/>
      </rPr>
      <t xml:space="preserve">42201-
</t>
    </r>
    <r>
      <rPr>
        <sz val="8"/>
        <rFont val="Arial MT"/>
        <charset val="134"/>
      </rPr>
      <t>7144740-1</t>
    </r>
  </si>
  <si>
    <r>
      <rPr>
        <sz val="8"/>
        <rFont val="Arial MT"/>
        <charset val="134"/>
      </rPr>
      <t xml:space="preserve">35201-
</t>
    </r>
    <r>
      <rPr>
        <sz val="8"/>
        <rFont val="Arial MT"/>
        <charset val="134"/>
      </rPr>
      <t>2279447-5</t>
    </r>
  </si>
  <si>
    <r>
      <rPr>
        <sz val="8"/>
        <rFont val="Arial MT"/>
        <charset val="134"/>
      </rPr>
      <t xml:space="preserve">42301-
</t>
    </r>
    <r>
      <rPr>
        <sz val="8"/>
        <rFont val="Arial MT"/>
        <charset val="134"/>
      </rPr>
      <t>4819525-9</t>
    </r>
  </si>
  <si>
    <r>
      <rPr>
        <sz val="8"/>
        <rFont val="Arial MT"/>
        <charset val="134"/>
      </rPr>
      <t xml:space="preserve">42101-
</t>
    </r>
    <r>
      <rPr>
        <sz val="8"/>
        <rFont val="Arial MT"/>
        <charset val="134"/>
      </rPr>
      <t>0652639-3</t>
    </r>
  </si>
  <si>
    <t>05/09/2
019</t>
  </si>
  <si>
    <t>13/09/2
019</t>
  </si>
  <si>
    <t>485-
19/20</t>
  </si>
  <si>
    <t>18/09/2
019</t>
  </si>
  <si>
    <t>CFX/20 19/2293</t>
  </si>
  <si>
    <t>07/09/2
019</t>
  </si>
  <si>
    <t>CFX/20 19/2293 A</t>
  </si>
  <si>
    <t>14/09/2
019</t>
  </si>
  <si>
    <t>17/09/2
019</t>
  </si>
  <si>
    <t>21/09/2
019</t>
  </si>
  <si>
    <t>12/09/2
019</t>
  </si>
  <si>
    <t>20/09/2
019</t>
  </si>
  <si>
    <t>26/09/2
019</t>
  </si>
  <si>
    <t>15/09/2
019</t>
  </si>
  <si>
    <t>31/05/2
019</t>
  </si>
  <si>
    <t>28/05/2
019</t>
  </si>
  <si>
    <t>CAPITAL TERRITO RY</t>
  </si>
  <si>
    <t>02/05/2
019</t>
  </si>
  <si>
    <t>10/05/2
019</t>
  </si>
  <si>
    <t>19/06/2
019</t>
  </si>
  <si>
    <t>25/06/2
019</t>
  </si>
  <si>
    <t>20-0052</t>
  </si>
  <si>
    <t>10/10/2
019</t>
  </si>
  <si>
    <t>CMH/20 19/0010</t>
  </si>
  <si>
    <t>08/10/2
019</t>
  </si>
  <si>
    <t>CMH/20 19/0016</t>
  </si>
  <si>
    <t>11/10/2
019</t>
  </si>
  <si>
    <t>02/10/2
019</t>
  </si>
  <si>
    <t>12/10/2
019</t>
  </si>
  <si>
    <t>17/10/2
019</t>
  </si>
  <si>
    <t>15/10/2
019</t>
  </si>
  <si>
    <t>31/10/2
019</t>
  </si>
  <si>
    <t>03/10/2
019</t>
  </si>
  <si>
    <t>18/10/2
019</t>
  </si>
  <si>
    <t>26/10/2
019</t>
  </si>
  <si>
    <t>27/10/2
019</t>
  </si>
  <si>
    <t>29/10/2
019</t>
  </si>
  <si>
    <r>
      <rPr>
        <sz val="8"/>
        <rFont val="Arial MT"/>
        <charset val="134"/>
      </rPr>
      <t>SINDH</t>
    </r>
  </si>
  <si>
    <r>
      <rPr>
        <sz val="8"/>
        <rFont val="Arial MT"/>
        <charset val="134"/>
      </rPr>
      <t>Reg</t>
    </r>
  </si>
  <si>
    <r>
      <rPr>
        <sz val="8"/>
        <rFont val="Arial MT"/>
        <charset val="134"/>
      </rPr>
      <t>PI</t>
    </r>
  </si>
  <si>
    <r>
      <rPr>
        <sz val="8"/>
        <rFont val="Arial MT"/>
        <charset val="134"/>
      </rPr>
      <t xml:space="preserve">25/11/2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</si>
  <si>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>Goods at standard rate (default)</t>
    </r>
  </si>
  <si>
    <r>
      <rPr>
        <sz val="8"/>
        <rFont val="Arial MT"/>
        <charset val="134"/>
      </rPr>
      <t>--</t>
    </r>
  </si>
  <si>
    <r>
      <rPr>
        <sz val="8"/>
        <rFont val="Arial MT"/>
        <charset val="134"/>
      </rPr>
      <t>CFX/20 19/2562</t>
    </r>
  </si>
  <si>
    <r>
      <rPr>
        <sz val="8"/>
        <rFont val="Arial MT"/>
        <charset val="134"/>
      </rPr>
      <t xml:space="preserve">20/11/2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</si>
  <si>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>Exempt goods</t>
    </r>
  </si>
  <si>
    <r>
      <rPr>
        <sz val="8"/>
        <rFont val="Arial MT"/>
        <charset val="134"/>
      </rPr>
      <t>Exempt</t>
    </r>
  </si>
  <si>
    <r>
      <rPr>
        <sz val="8"/>
        <rFont val="Arial MT"/>
        <charset val="134"/>
      </rPr>
      <t>CAPITAL TERRITO RY</t>
    </r>
  </si>
  <si>
    <r>
      <rPr>
        <sz val="8"/>
        <rFont val="Arial MT"/>
        <charset val="134"/>
      </rPr>
      <t xml:space="preserve">01/11/2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</si>
  <si>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05/11/2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</si>
  <si>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15/11/2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</si>
  <si>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29/11/2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</si>
  <si>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>PUNJAB</t>
    </r>
  </si>
  <si>
    <r>
      <rPr>
        <sz val="8"/>
        <rFont val="Arial MT"/>
        <charset val="134"/>
      </rPr>
      <t xml:space="preserve">27/11/2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</si>
  <si>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30/11/2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</si>
  <si>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21/11/2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</si>
  <si>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>Un Reg</t>
    </r>
  </si>
  <si>
    <r>
      <rPr>
        <sz val="8"/>
        <rFont val="Arial MT"/>
        <charset val="134"/>
      </rPr>
      <t xml:space="preserve">22/11/2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</si>
  <si>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23/11/2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</si>
  <si>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24/11/2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</si>
  <si>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07/12/2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</si>
  <si>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26/12/2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</si>
  <si>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28/12/2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</si>
  <si>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30/12/2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</si>
  <si>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12/12/2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</si>
  <si>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09/12/2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</si>
  <si>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17/12/2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</si>
  <si>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18/12/2
</t>
    </r>
    <r>
      <rPr>
        <sz val="8"/>
        <rFont val="Arial MT"/>
        <charset val="134"/>
      </rPr>
      <t>019</t>
    </r>
  </si>
  <si>
    <r>
      <rPr>
        <sz val="8"/>
        <rFont val="Arial MT"/>
        <charset val="134"/>
      </rPr>
      <t xml:space="preserve">23/12/2
</t>
    </r>
    <r>
      <rPr>
        <sz val="8"/>
        <rFont val="Arial MT"/>
        <charset val="134"/>
      </rPr>
      <t>019</t>
    </r>
  </si>
  <si>
    <t>08/01/2
020</t>
  </si>
  <si>
    <t>ESO/20 19/0043</t>
  </si>
  <si>
    <t>31/01/2
020</t>
  </si>
  <si>
    <t>22/01/2
020</t>
  </si>
  <si>
    <t>07/01/2
020</t>
  </si>
  <si>
    <t>15/01/2
020</t>
  </si>
  <si>
    <t>25/01/2
020</t>
  </si>
  <si>
    <t>20/01/2
020</t>
  </si>
  <si>
    <t>17/01/2
020</t>
  </si>
  <si>
    <t>19/02/2
020</t>
  </si>
  <si>
    <t>17/02/2
020</t>
  </si>
  <si>
    <t>13/02/2
020</t>
  </si>
  <si>
    <t>22/02/2
020</t>
  </si>
  <si>
    <t>06/03/2
020</t>
  </si>
  <si>
    <t>16/03/2
020</t>
  </si>
  <si>
    <t>25/03/2
020</t>
  </si>
  <si>
    <t>17/03/2
020</t>
  </si>
  <si>
    <t>31/03/2
020</t>
  </si>
  <si>
    <t>19/03/2
020</t>
  </si>
  <si>
    <t>30/03/2
020</t>
  </si>
  <si>
    <t>12/03/2
020</t>
  </si>
  <si>
    <t>13/03/2
020</t>
  </si>
  <si>
    <t>26/03/2
020</t>
  </si>
  <si>
    <t>27/03/2
020</t>
  </si>
  <si>
    <t>09/04/2
020</t>
  </si>
  <si>
    <t>02/04/2
020</t>
  </si>
  <si>
    <t>11/04/2
020</t>
  </si>
  <si>
    <t>20/04/2
020</t>
  </si>
  <si>
    <t>26/04/2
020</t>
  </si>
  <si>
    <t>17/04/2
020</t>
  </si>
  <si>
    <t>05/05/2
020</t>
  </si>
  <si>
    <t>14/05/2
020</t>
  </si>
  <si>
    <t>20/05/2
020</t>
  </si>
  <si>
    <t>08/05/2
020</t>
  </si>
  <si>
    <t>15/05/2
020</t>
  </si>
  <si>
    <t>13/05/2
020</t>
  </si>
  <si>
    <t>25/05/2
020</t>
  </si>
  <si>
    <t>27/05/2
020</t>
  </si>
  <si>
    <r>
      <rPr>
        <sz val="8"/>
        <rFont val="Arial MT"/>
        <charset val="134"/>
      </rPr>
      <t xml:space="preserve">13/06/2
</t>
    </r>
    <r>
      <rPr>
        <sz val="8"/>
        <rFont val="Arial MT"/>
        <charset val="134"/>
      </rPr>
      <t>020</t>
    </r>
  </si>
  <si>
    <r>
      <rPr>
        <sz val="8"/>
        <rFont val="Arial MT"/>
        <charset val="134"/>
      </rPr>
      <t xml:space="preserve">15/06/2
</t>
    </r>
    <r>
      <rPr>
        <sz val="8"/>
        <rFont val="Arial MT"/>
        <charset val="134"/>
      </rPr>
      <t>020</t>
    </r>
  </si>
  <si>
    <r>
      <rPr>
        <sz val="8"/>
        <rFont val="Arial MT"/>
        <charset val="134"/>
      </rPr>
      <t xml:space="preserve">29/06/2
</t>
    </r>
    <r>
      <rPr>
        <sz val="8"/>
        <rFont val="Arial MT"/>
        <charset val="134"/>
      </rPr>
      <t>020</t>
    </r>
  </si>
  <si>
    <t>Total</t>
  </si>
  <si>
    <t>With-Holding Tax Deduction - Summary of Purchases &amp; Import - Partywise</t>
  </si>
  <si>
    <t>Party name</t>
  </si>
  <si>
    <t>Inv. Value excl. s/tax</t>
  </si>
  <si>
    <t>S/Tax</t>
  </si>
  <si>
    <t>Inv. Value incl. s/tax</t>
  </si>
  <si>
    <t>WHT Rate</t>
  </si>
  <si>
    <t>WHT Already Deducted</t>
  </si>
  <si>
    <t>With-Holding Tax Deduction - Import</t>
  </si>
  <si>
    <r>
      <rPr>
        <b/>
        <sz val="8"/>
        <rFont val="Arial"/>
        <charset val="134"/>
      </rPr>
      <t>Sr.</t>
    </r>
  </si>
  <si>
    <r>
      <rPr>
        <b/>
        <sz val="8"/>
        <rFont val="Arial"/>
        <charset val="134"/>
      </rPr>
      <t>Particulars of GD Imports</t>
    </r>
  </si>
  <si>
    <r>
      <rPr>
        <b/>
        <sz val="8"/>
        <rFont val="Arial"/>
        <charset val="134"/>
      </rPr>
      <t>Quantity, incase of Edible Oil and Ship for Breaking</t>
    </r>
  </si>
  <si>
    <r>
      <rPr>
        <b/>
        <sz val="8"/>
        <rFont val="Arial"/>
        <charset val="134"/>
      </rPr>
      <t>SalesTaxable value of imports</t>
    </r>
  </si>
  <si>
    <r>
      <rPr>
        <b/>
        <sz val="8"/>
        <rFont val="Arial"/>
        <charset val="134"/>
      </rPr>
      <t>Sales TaxPaid at Import Stage</t>
    </r>
  </si>
  <si>
    <r>
      <rPr>
        <b/>
        <sz val="8"/>
        <rFont val="Arial"/>
        <charset val="134"/>
      </rPr>
      <t>Collect orate</t>
    </r>
  </si>
  <si>
    <r>
      <rPr>
        <b/>
        <sz val="8"/>
        <rFont val="Arial"/>
        <charset val="134"/>
      </rPr>
      <t xml:space="preserve">GD
</t>
    </r>
    <r>
      <rPr>
        <b/>
        <sz val="8"/>
        <rFont val="Arial"/>
        <charset val="134"/>
      </rPr>
      <t>Type</t>
    </r>
  </si>
  <si>
    <r>
      <rPr>
        <b/>
        <sz val="8"/>
        <rFont val="Arial"/>
        <charset val="134"/>
      </rPr>
      <t xml:space="preserve">GD
</t>
    </r>
    <r>
      <rPr>
        <b/>
        <sz val="8"/>
        <rFont val="Arial"/>
        <charset val="134"/>
      </rPr>
      <t>Number</t>
    </r>
  </si>
  <si>
    <r>
      <rPr>
        <b/>
        <sz val="8"/>
        <rFont val="Arial"/>
        <charset val="134"/>
      </rPr>
      <t>GD Date</t>
    </r>
  </si>
  <si>
    <r>
      <rPr>
        <b/>
        <sz val="8"/>
        <rFont val="Arial"/>
        <charset val="134"/>
      </rPr>
      <t>HS Code</t>
    </r>
  </si>
  <si>
    <t>WHT As per Income tax Return</t>
  </si>
  <si>
    <t>WHT Amount</t>
  </si>
  <si>
    <t>Cash No</t>
  </si>
  <si>
    <r>
      <rPr>
        <b/>
        <sz val="8"/>
        <rFont val="Arial"/>
        <charset val="134"/>
      </rPr>
      <t>Cash Date</t>
    </r>
  </si>
  <si>
    <r>
      <rPr>
        <sz val="8"/>
        <rFont val="Arial MT"/>
        <charset val="134"/>
      </rPr>
      <t>KAPW</t>
    </r>
  </si>
  <si>
    <r>
      <rPr>
        <sz val="8"/>
        <rFont val="Arial MT"/>
        <charset val="134"/>
      </rPr>
      <t>HC</t>
    </r>
  </si>
  <si>
    <r>
      <rPr>
        <sz val="8"/>
        <rFont val="Arial MT"/>
        <charset val="134"/>
      </rPr>
      <t>Others</t>
    </r>
  </si>
  <si>
    <t>Total Rs.1,102,172</t>
  </si>
  <si>
    <r>
      <rPr>
        <sz val="8"/>
        <rFont val="Arial MT"/>
        <charset val="134"/>
      </rPr>
      <t>KPAF</t>
    </r>
  </si>
  <si>
    <t>With-Holding Tax Deduction - Travelling and Conveyance</t>
  </si>
  <si>
    <t>NTN</t>
  </si>
  <si>
    <t>Party Name</t>
  </si>
  <si>
    <t xml:space="preserve"> Value</t>
  </si>
  <si>
    <t>WHT  Applicable Rate</t>
  </si>
  <si>
    <t>WHT Applicable  Amount</t>
  </si>
  <si>
    <t>WHT Short deducted (Balance to Deduct)</t>
  </si>
  <si>
    <t>WHT Deposited</t>
  </si>
  <si>
    <t>12345-1234567-1</t>
  </si>
  <si>
    <t>XYZ</t>
  </si>
  <si>
    <t>Various parties through petty cash</t>
  </si>
  <si>
    <t>BTL</t>
  </si>
  <si>
    <t>With-Holding Tax Deduction - Other Indirect Expenses</t>
  </si>
  <si>
    <t>Telephone thru Petty cash</t>
  </si>
  <si>
    <t>Salary thru Petty cash</t>
  </si>
  <si>
    <t>Printing &amp; Stationary thru Petty cash</t>
  </si>
  <si>
    <t>Medical exp thru Petty cash</t>
  </si>
  <si>
    <t>Generator oil thru Petty cash</t>
  </si>
  <si>
    <t>Entertainment thru Petty cash</t>
  </si>
  <si>
    <t>Various thru Petty cash</t>
  </si>
  <si>
    <t>Diesel</t>
  </si>
  <si>
    <t>Renovation</t>
  </si>
  <si>
    <t>Diesel Purchase</t>
  </si>
  <si>
    <t>Other Indirect Expense</t>
  </si>
  <si>
    <t>Summary</t>
  </si>
  <si>
    <t>Value</t>
  </si>
  <si>
    <t>WHT Applicable</t>
  </si>
  <si>
    <t>WHT Deducted</t>
  </si>
  <si>
    <t>WHT Balance to Deduct</t>
  </si>
  <si>
    <t>WHT Balance to Pay to FBR</t>
  </si>
  <si>
    <t>Local Purchases</t>
  </si>
  <si>
    <t xml:space="preserve">Travelling &amp; Convyance </t>
  </si>
  <si>
    <t>Salaries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</si>
</sst>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[$-409]mmm\-yy;@"/>
    <numFmt numFmtId="179" formatCode="dd/mm/yyyy;@"/>
    <numFmt numFmtId="180" formatCode="mm/dd/yyyy;@"/>
    <numFmt numFmtId="181" formatCode="[$-409]mmmm\-yy;@"/>
  </numFmts>
  <fonts count="3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trike/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8"/>
      <name val="Arial"/>
      <charset val="134"/>
    </font>
    <font>
      <sz val="8"/>
      <color rgb="FF000000"/>
      <name val="Arial MT"/>
      <charset val="134"/>
    </font>
    <font>
      <strike/>
      <sz val="8"/>
      <color rgb="FF000000"/>
      <name val="Arial MT"/>
      <charset val="134"/>
    </font>
    <font>
      <sz val="10"/>
      <name val="Book Antiqua"/>
      <charset val="134"/>
    </font>
    <font>
      <sz val="8"/>
      <name val="Arial MT"/>
      <charset val="134"/>
    </font>
    <font>
      <b/>
      <sz val="14"/>
      <name val="Arial MT"/>
      <charset val="134"/>
    </font>
    <font>
      <sz val="11"/>
      <name val="Calibri"/>
      <charset val="134"/>
      <scheme val="minor"/>
    </font>
    <font>
      <b/>
      <strike/>
      <sz val="14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trike/>
      <sz val="11"/>
      <name val="Calibri"/>
      <charset val="134"/>
      <scheme val="minor"/>
    </font>
    <font>
      <strike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 MT"/>
      <charset val="134"/>
    </font>
  </fonts>
  <fills count="34">
    <fill>
      <patternFill patternType="none"/>
    </fill>
    <fill>
      <patternFill patternType="gray125"/>
    </fill>
    <fill>
      <patternFill patternType="solid">
        <fgColor rgb="FF5D7A9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3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177" fontId="0" fillId="0" borderId="1" xfId="1" applyNumberFormat="1" applyFont="1" applyBorder="1"/>
    <xf numFmtId="0" fontId="1" fillId="0" borderId="1" xfId="0" applyFont="1" applyBorder="1" applyAlignment="1">
      <alignment wrapText="1"/>
    </xf>
    <xf numFmtId="177" fontId="0" fillId="0" borderId="1" xfId="1" applyNumberFormat="1" applyFont="1" applyBorder="1" applyAlignment="1">
      <alignment wrapText="1"/>
    </xf>
    <xf numFmtId="0" fontId="3" fillId="0" borderId="1" xfId="0" applyFont="1" applyBorder="1"/>
    <xf numFmtId="177" fontId="2" fillId="0" borderId="1" xfId="1" applyNumberFormat="1" applyFont="1" applyBorder="1"/>
    <xf numFmtId="177" fontId="3" fillId="0" borderId="1" xfId="1" applyNumberFormat="1" applyFont="1" applyBorder="1"/>
    <xf numFmtId="177" fontId="0" fillId="0" borderId="0" xfId="1" applyNumberFormat="1" applyFont="1"/>
    <xf numFmtId="0" fontId="0" fillId="0" borderId="0" xfId="0" applyFont="1"/>
    <xf numFmtId="177" fontId="1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6" fillId="2" borderId="3" xfId="3" applyNumberFormat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right" vertical="top" shrinkToFit="1"/>
    </xf>
    <xf numFmtId="1" fontId="7" fillId="0" borderId="6" xfId="0" applyNumberFormat="1" applyFont="1" applyFill="1" applyBorder="1" applyAlignment="1">
      <alignment horizontal="left" vertical="top" shrinkToFit="1"/>
    </xf>
    <xf numFmtId="1" fontId="7" fillId="0" borderId="4" xfId="0" applyNumberFormat="1" applyFont="1" applyFill="1" applyBorder="1" applyAlignment="1">
      <alignment horizontal="left" vertical="top" wrapText="1" shrinkToFit="1"/>
    </xf>
    <xf numFmtId="3" fontId="7" fillId="0" borderId="4" xfId="0" applyNumberFormat="1" applyFont="1" applyFill="1" applyBorder="1" applyAlignment="1">
      <alignment horizontal="right" vertical="top" shrinkToFit="1"/>
    </xf>
    <xf numFmtId="3" fontId="7" fillId="0" borderId="4" xfId="0" applyNumberFormat="1" applyFont="1" applyFill="1" applyBorder="1" applyAlignment="1">
      <alignment horizontal="left" vertical="top" shrinkToFit="1"/>
    </xf>
    <xf numFmtId="3" fontId="7" fillId="0" borderId="7" xfId="0" applyNumberFormat="1" applyFont="1" applyFill="1" applyBorder="1" applyAlignment="1">
      <alignment horizontal="right" vertical="top" shrinkToFit="1"/>
    </xf>
    <xf numFmtId="3" fontId="7" fillId="0" borderId="7" xfId="0" applyNumberFormat="1" applyFont="1" applyFill="1" applyBorder="1" applyAlignment="1">
      <alignment horizontal="left" vertical="top" shrinkToFit="1"/>
    </xf>
    <xf numFmtId="1" fontId="7" fillId="0" borderId="0" xfId="0" applyNumberFormat="1" applyFont="1" applyFill="1" applyBorder="1" applyAlignment="1">
      <alignment horizontal="right" vertical="top" shrinkToFit="1"/>
    </xf>
    <xf numFmtId="1" fontId="7" fillId="0" borderId="0" xfId="0" applyNumberFormat="1" applyFont="1" applyFill="1" applyBorder="1" applyAlignment="1">
      <alignment horizontal="left" vertical="top" shrinkToFit="1"/>
    </xf>
    <xf numFmtId="3" fontId="7" fillId="0" borderId="0" xfId="0" applyNumberFormat="1" applyFont="1" applyFill="1" applyBorder="1" applyAlignment="1">
      <alignment horizontal="right" vertical="top" shrinkToFit="1"/>
    </xf>
    <xf numFmtId="3" fontId="7" fillId="0" borderId="0" xfId="0" applyNumberFormat="1" applyFont="1" applyFill="1" applyBorder="1" applyAlignment="1">
      <alignment horizontal="left" vertical="top" shrinkToFit="1"/>
    </xf>
    <xf numFmtId="10" fontId="5" fillId="0" borderId="1" xfId="0" applyNumberFormat="1" applyFont="1" applyBorder="1"/>
    <xf numFmtId="177" fontId="5" fillId="0" borderId="1" xfId="1" applyNumberFormat="1" applyFont="1" applyBorder="1" applyAlignment="1">
      <alignment horizontal="left"/>
    </xf>
    <xf numFmtId="177" fontId="0" fillId="0" borderId="0" xfId="0" applyNumberFormat="1"/>
    <xf numFmtId="1" fontId="8" fillId="0" borderId="6" xfId="0" applyNumberFormat="1" applyFont="1" applyFill="1" applyBorder="1" applyAlignment="1">
      <alignment horizontal="left" vertical="top" shrinkToFit="1"/>
    </xf>
    <xf numFmtId="178" fontId="7" fillId="0" borderId="6" xfId="0" applyNumberFormat="1" applyFont="1" applyFill="1" applyBorder="1" applyAlignment="1">
      <alignment horizontal="left" vertical="top" shrinkToFit="1"/>
    </xf>
    <xf numFmtId="10" fontId="7" fillId="0" borderId="6" xfId="3" applyNumberFormat="1" applyFont="1" applyFill="1" applyBorder="1" applyAlignment="1">
      <alignment horizontal="right" vertical="top" shrinkToFit="1"/>
    </xf>
    <xf numFmtId="3" fontId="7" fillId="0" borderId="4" xfId="0" applyNumberFormat="1" applyFont="1" applyFill="1" applyBorder="1" applyAlignment="1">
      <alignment horizontal="center" vertical="top" shrinkToFit="1"/>
    </xf>
    <xf numFmtId="177" fontId="9" fillId="0" borderId="8" xfId="1" applyNumberFormat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top" shrinkToFit="1"/>
    </xf>
    <xf numFmtId="1" fontId="7" fillId="0" borderId="4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Fill="1" applyBorder="1" applyAlignment="1">
      <alignment horizontal="left" vertical="top" shrinkToFit="1"/>
    </xf>
    <xf numFmtId="178" fontId="7" fillId="0" borderId="4" xfId="0" applyNumberFormat="1" applyFont="1" applyFill="1" applyBorder="1" applyAlignment="1">
      <alignment horizontal="left" vertical="top" shrinkToFit="1"/>
    </xf>
    <xf numFmtId="1" fontId="7" fillId="0" borderId="6" xfId="0" applyNumberFormat="1" applyFont="1" applyFill="1" applyBorder="1" applyAlignment="1">
      <alignment horizontal="left" vertical="top" wrapText="1" shrinkToFit="1"/>
    </xf>
    <xf numFmtId="3" fontId="7" fillId="0" borderId="4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6" fillId="2" borderId="4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 indent="4"/>
    </xf>
    <xf numFmtId="0" fontId="6" fillId="2" borderId="11" xfId="0" applyFont="1" applyFill="1" applyBorder="1" applyAlignment="1">
      <alignment horizontal="left" vertical="top" wrapText="1" indent="4"/>
    </xf>
    <xf numFmtId="0" fontId="6" fillId="2" borderId="9" xfId="0" applyFont="1" applyFill="1" applyBorder="1" applyAlignment="1">
      <alignment horizontal="left" vertical="top" wrapText="1" indent="4"/>
    </xf>
    <xf numFmtId="0" fontId="0" fillId="2" borderId="6" xfId="0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top" wrapText="1"/>
    </xf>
    <xf numFmtId="179" fontId="7" fillId="0" borderId="6" xfId="0" applyNumberFormat="1" applyFont="1" applyFill="1" applyBorder="1" applyAlignment="1">
      <alignment horizontal="left" vertical="top" shrinkToFit="1"/>
    </xf>
    <xf numFmtId="3" fontId="7" fillId="0" borderId="6" xfId="0" applyNumberFormat="1" applyFont="1" applyFill="1" applyBorder="1" applyAlignment="1">
      <alignment horizontal="right" vertical="top" shrinkToFit="1"/>
    </xf>
    <xf numFmtId="3" fontId="7" fillId="0" borderId="6" xfId="0" applyNumberFormat="1" applyFont="1" applyFill="1" applyBorder="1" applyAlignment="1">
      <alignment horizontal="right" vertical="top" shrinkToFit="1"/>
    </xf>
    <xf numFmtId="179" fontId="7" fillId="0" borderId="6" xfId="0" applyNumberFormat="1" applyFont="1" applyFill="1" applyBorder="1" applyAlignment="1">
      <alignment horizontal="center" vertical="top" shrinkToFit="1"/>
    </xf>
    <xf numFmtId="0" fontId="0" fillId="0" borderId="6" xfId="0" applyFill="1" applyBorder="1" applyAlignment="1">
      <alignment horizontal="left" vertical="center" wrapText="1"/>
    </xf>
    <xf numFmtId="10" fontId="7" fillId="0" borderId="6" xfId="0" applyNumberFormat="1" applyFont="1" applyFill="1" applyBorder="1" applyAlignment="1">
      <alignment horizontal="left" vertical="top" shrinkToFit="1"/>
    </xf>
    <xf numFmtId="180" fontId="7" fillId="0" borderId="6" xfId="0" applyNumberFormat="1" applyFont="1" applyFill="1" applyBorder="1" applyAlignment="1">
      <alignment horizontal="left" vertical="top" shrinkToFit="1"/>
    </xf>
    <xf numFmtId="180" fontId="7" fillId="0" borderId="6" xfId="0" applyNumberFormat="1" applyFont="1" applyFill="1" applyBorder="1" applyAlignment="1">
      <alignment horizontal="center" vertical="top" shrinkToFit="1"/>
    </xf>
    <xf numFmtId="0" fontId="10" fillId="0" borderId="4" xfId="0" applyFont="1" applyFill="1" applyBorder="1" applyAlignment="1">
      <alignment horizontal="left" vertical="top" wrapText="1"/>
    </xf>
    <xf numFmtId="180" fontId="7" fillId="0" borderId="4" xfId="0" applyNumberFormat="1" applyFont="1" applyFill="1" applyBorder="1" applyAlignment="1">
      <alignment horizontal="left" vertical="top" shrinkToFit="1"/>
    </xf>
    <xf numFmtId="0" fontId="0" fillId="0" borderId="4" xfId="0" applyFill="1" applyBorder="1" applyAlignment="1">
      <alignment horizontal="left" vertical="center" wrapText="1"/>
    </xf>
    <xf numFmtId="180" fontId="7" fillId="0" borderId="4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left" vertical="top" wrapText="1"/>
    </xf>
    <xf numFmtId="177" fontId="5" fillId="0" borderId="1" xfId="1" applyNumberFormat="1" applyFont="1" applyFill="1" applyBorder="1" applyAlignment="1">
      <alignment horizontal="left"/>
    </xf>
    <xf numFmtId="0" fontId="12" fillId="0" borderId="0" xfId="0" applyFont="1"/>
    <xf numFmtId="177" fontId="12" fillId="0" borderId="0" xfId="1" applyNumberFormat="1" applyFont="1"/>
    <xf numFmtId="43" fontId="12" fillId="0" borderId="0" xfId="1" applyFont="1"/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5" fillId="0" borderId="1" xfId="0" applyFont="1" applyBorder="1"/>
    <xf numFmtId="177" fontId="15" fillId="0" borderId="1" xfId="1" applyNumberFormat="1" applyFont="1" applyBorder="1"/>
    <xf numFmtId="0" fontId="15" fillId="0" borderId="1" xfId="0" applyFont="1" applyBorder="1" applyAlignment="1">
      <alignment horizontal="center"/>
    </xf>
    <xf numFmtId="43" fontId="15" fillId="0" borderId="1" xfId="1" applyFont="1" applyBorder="1" applyAlignment="1">
      <alignment horizontal="center"/>
    </xf>
    <xf numFmtId="43" fontId="15" fillId="0" borderId="1" xfId="1" applyFont="1" applyBorder="1"/>
    <xf numFmtId="0" fontId="12" fillId="0" borderId="1" xfId="0" applyFont="1" applyBorder="1"/>
    <xf numFmtId="177" fontId="12" fillId="0" borderId="1" xfId="1" applyNumberFormat="1" applyFont="1" applyBorder="1"/>
    <xf numFmtId="43" fontId="12" fillId="0" borderId="1" xfId="1" applyFont="1" applyBorder="1"/>
    <xf numFmtId="10" fontId="12" fillId="0" borderId="1" xfId="3" applyNumberFormat="1" applyFont="1" applyBorder="1"/>
    <xf numFmtId="0" fontId="16" fillId="0" borderId="1" xfId="0" applyFont="1" applyBorder="1"/>
    <xf numFmtId="43" fontId="12" fillId="0" borderId="1" xfId="0" applyNumberFormat="1" applyFont="1" applyBorder="1"/>
    <xf numFmtId="43" fontId="12" fillId="0" borderId="1" xfId="1" applyFont="1" applyBorder="1" applyAlignment="1">
      <alignment horizontal="right"/>
    </xf>
    <xf numFmtId="177" fontId="12" fillId="0" borderId="1" xfId="0" applyNumberFormat="1" applyFont="1" applyBorder="1"/>
    <xf numFmtId="177" fontId="12" fillId="0" borderId="1" xfId="1" applyNumberFormat="1" applyFont="1" applyFill="1" applyBorder="1"/>
    <xf numFmtId="43" fontId="12" fillId="0" borderId="1" xfId="1" applyFont="1" applyFill="1" applyBorder="1" applyAlignment="1">
      <alignment horizontal="right"/>
    </xf>
    <xf numFmtId="0" fontId="14" fillId="0" borderId="1" xfId="0" applyFont="1" applyBorder="1"/>
    <xf numFmtId="177" fontId="14" fillId="0" borderId="1" xfId="1" applyNumberFormat="1" applyFont="1" applyBorder="1"/>
    <xf numFmtId="177" fontId="12" fillId="0" borderId="0" xfId="0" applyNumberFormat="1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8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177" fontId="6" fillId="2" borderId="1" xfId="1" applyNumberFormat="1" applyFont="1" applyFill="1" applyBorder="1" applyAlignment="1">
      <alignment vertical="center" wrapText="1"/>
    </xf>
    <xf numFmtId="177" fontId="0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77" fontId="6" fillId="2" borderId="3" xfId="1" applyNumberFormat="1" applyFont="1" applyFill="1" applyBorder="1" applyAlignment="1">
      <alignment vertical="center" wrapText="1"/>
    </xf>
    <xf numFmtId="177" fontId="0" fillId="2" borderId="3" xfId="1" applyNumberFormat="1" applyFont="1" applyFill="1" applyBorder="1" applyAlignment="1">
      <alignment vertical="center" wrapText="1"/>
    </xf>
    <xf numFmtId="43" fontId="6" fillId="2" borderId="3" xfId="1" applyNumberFormat="1" applyFont="1" applyFill="1" applyBorder="1" applyAlignment="1">
      <alignment horizontal="center" vertical="center" wrapText="1"/>
    </xf>
    <xf numFmtId="181" fontId="0" fillId="0" borderId="1" xfId="0" applyNumberFormat="1" applyBorder="1"/>
    <xf numFmtId="0" fontId="17" fillId="0" borderId="1" xfId="0" applyFont="1" applyBorder="1"/>
    <xf numFmtId="9" fontId="0" fillId="0" borderId="1" xfId="3" applyFont="1" applyBorder="1"/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/>
    <xf numFmtId="4" fontId="0" fillId="0" borderId="1" xfId="0" applyNumberFormat="1" applyBorder="1"/>
    <xf numFmtId="43" fontId="0" fillId="0" borderId="1" xfId="1" applyNumberFormat="1" applyFont="1" applyBorder="1"/>
    <xf numFmtId="43" fontId="0" fillId="0" borderId="1" xfId="0" applyNumberFormat="1" applyBorder="1"/>
    <xf numFmtId="10" fontId="0" fillId="0" borderId="1" xfId="3" applyNumberFormat="1" applyFont="1" applyBorder="1"/>
    <xf numFmtId="43" fontId="0" fillId="0" borderId="1" xfId="1" applyFont="1" applyBorder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0" fillId="0" borderId="1" xfId="0" applyFill="1" applyBorder="1" applyAlignment="1">
      <alignment horizontal="right" vertical="top" wrapText="1"/>
    </xf>
    <xf numFmtId="9" fontId="7" fillId="0" borderId="1" xfId="0" applyNumberFormat="1" applyFont="1" applyFill="1" applyBorder="1" applyAlignment="1">
      <alignment horizontal="left" vertical="top" shrinkToFit="1"/>
    </xf>
    <xf numFmtId="3" fontId="7" fillId="0" borderId="1" xfId="0" applyNumberFormat="1" applyFont="1" applyFill="1" applyBorder="1" applyAlignment="1">
      <alignment horizontal="right" vertical="top" shrinkToFit="1"/>
    </xf>
    <xf numFmtId="177" fontId="7" fillId="0" borderId="1" xfId="1" applyNumberFormat="1" applyFont="1" applyFill="1" applyBorder="1" applyAlignment="1">
      <alignment horizontal="right" vertical="top" shrinkToFit="1"/>
    </xf>
    <xf numFmtId="1" fontId="7" fillId="0" borderId="1" xfId="0" applyNumberFormat="1" applyFont="1" applyFill="1" applyBorder="1" applyAlignment="1">
      <alignment horizontal="right" vertical="top" shrinkToFit="1"/>
    </xf>
    <xf numFmtId="2" fontId="7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Border="1"/>
    <xf numFmtId="0" fontId="11" fillId="0" borderId="13" xfId="0" applyFont="1" applyFill="1" applyBorder="1" applyAlignment="1">
      <alignment horizontal="left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8"/>
  <sheetViews>
    <sheetView tabSelected="1" zoomScale="130" zoomScaleNormal="130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"/>
  <cols>
    <col min="1" max="1" width="13.7142857142857" customWidth="1"/>
    <col min="2" max="2" width="10.8571428571429" customWidth="1"/>
    <col min="3" max="3" width="8.42857142857143" customWidth="1"/>
    <col min="4" max="4" width="51.1428571428571" customWidth="1"/>
    <col min="5" max="5" width="8.42857142857143" customWidth="1"/>
    <col min="6" max="6" width="7.14285714285714" customWidth="1"/>
    <col min="7" max="7" width="4.85714285714286" customWidth="1"/>
    <col min="8" max="8" width="11.7142857142857" customWidth="1"/>
    <col min="9" max="9" width="11.8571428571429" customWidth="1"/>
    <col min="10" max="10" width="8.42857142857143" hidden="1" customWidth="1"/>
    <col min="11" max="11" width="29.8571428571429" hidden="1" customWidth="1"/>
    <col min="12" max="12" width="7.71428571428571" customWidth="1"/>
    <col min="13" max="13" width="8.71428571428571" hidden="1" customWidth="1"/>
    <col min="14" max="14" width="4.57142857142857" hidden="1" customWidth="1"/>
    <col min="15" max="15" width="16" style="12" customWidth="1"/>
    <col min="16" max="16" width="12.2857142857143" style="12" customWidth="1"/>
    <col min="17" max="17" width="16" style="12" customWidth="1"/>
    <col min="19" max="19" width="12.2857142857143" customWidth="1"/>
    <col min="21" max="21" width="13" customWidth="1"/>
    <col min="22" max="22" width="13.5714285714286" customWidth="1"/>
  </cols>
  <sheetData>
    <row r="1" ht="18.75" spans="1:22">
      <c r="A1" s="15" t="s">
        <v>0</v>
      </c>
      <c r="B1" s="15"/>
      <c r="C1" s="18"/>
      <c r="D1" s="18"/>
      <c r="E1" s="18"/>
    </row>
    <row r="2" ht="18.75" spans="1:22">
      <c r="A2" s="16" t="s">
        <v>1</v>
      </c>
      <c r="B2" s="16"/>
      <c r="C2" s="16"/>
      <c r="D2" s="16"/>
      <c r="E2" s="16"/>
    </row>
    <row r="3" ht="18.75" spans="1:22">
      <c r="A3" s="18" t="s">
        <v>2</v>
      </c>
      <c r="B3" s="18"/>
      <c r="C3" s="18"/>
      <c r="D3" s="18"/>
      <c r="E3" s="18"/>
    </row>
    <row r="4" customHeight="1" spans="1:22">
      <c r="A4" s="103"/>
      <c r="B4" s="104" t="s">
        <v>3</v>
      </c>
      <c r="C4" s="104"/>
      <c r="D4" s="104"/>
      <c r="E4" s="104"/>
      <c r="F4" s="104"/>
      <c r="G4" s="105" t="s">
        <v>4</v>
      </c>
      <c r="H4" s="105"/>
      <c r="I4" s="105"/>
      <c r="J4" s="105"/>
      <c r="K4" s="106"/>
      <c r="L4" s="106"/>
      <c r="M4" s="106"/>
      <c r="N4" s="106"/>
      <c r="O4" s="107"/>
      <c r="P4" s="108"/>
      <c r="Q4" s="108"/>
      <c r="R4" s="108"/>
      <c r="S4" s="109"/>
      <c r="T4" s="109"/>
      <c r="U4" s="109"/>
      <c r="V4" s="109"/>
    </row>
    <row r="5" ht="45" spans="1:22">
      <c r="A5" s="110" t="s">
        <v>5</v>
      </c>
      <c r="B5" s="110" t="s">
        <v>6</v>
      </c>
      <c r="C5" s="110" t="s">
        <v>7</v>
      </c>
      <c r="D5" s="110" t="s">
        <v>8</v>
      </c>
      <c r="E5" s="110" t="s">
        <v>9</v>
      </c>
      <c r="F5" s="110" t="s">
        <v>10</v>
      </c>
      <c r="G5" s="110" t="s">
        <v>10</v>
      </c>
      <c r="H5" s="110" t="s">
        <v>11</v>
      </c>
      <c r="I5" s="110" t="s">
        <v>12</v>
      </c>
      <c r="J5" s="110" t="s">
        <v>13</v>
      </c>
      <c r="K5" s="111" t="s">
        <v>14</v>
      </c>
      <c r="L5" s="112" t="s">
        <v>15</v>
      </c>
      <c r="M5" s="112" t="s">
        <v>16</v>
      </c>
      <c r="N5" s="112" t="s">
        <v>17</v>
      </c>
      <c r="O5" s="113" t="s">
        <v>18</v>
      </c>
      <c r="P5" s="114" t="s">
        <v>19</v>
      </c>
      <c r="Q5" s="114" t="s">
        <v>20</v>
      </c>
      <c r="R5" s="19" t="s">
        <v>21</v>
      </c>
      <c r="S5" s="19" t="s">
        <v>22</v>
      </c>
      <c r="T5" s="22" t="s">
        <v>23</v>
      </c>
      <c r="U5" s="115" t="s">
        <v>24</v>
      </c>
      <c r="V5" s="19" t="s">
        <v>25</v>
      </c>
    </row>
    <row r="6" spans="1:22">
      <c r="A6" s="116">
        <v>43677</v>
      </c>
      <c r="B6" s="117" t="s">
        <v>26</v>
      </c>
      <c r="C6" s="4"/>
      <c r="D6" s="117" t="s">
        <v>27</v>
      </c>
      <c r="E6" s="4"/>
      <c r="F6" s="4" t="s">
        <v>28</v>
      </c>
      <c r="G6" s="4" t="s">
        <v>29</v>
      </c>
      <c r="H6" s="4">
        <v>1106</v>
      </c>
      <c r="I6" s="4" t="s">
        <v>30</v>
      </c>
      <c r="J6" s="4">
        <v>3302</v>
      </c>
      <c r="K6" s="4" t="s">
        <v>31</v>
      </c>
      <c r="L6" s="118">
        <v>0.17</v>
      </c>
      <c r="M6" s="4">
        <v>0</v>
      </c>
      <c r="N6" s="4" t="s">
        <v>32</v>
      </c>
      <c r="O6" s="6">
        <v>76750</v>
      </c>
      <c r="P6" s="6">
        <v>13048</v>
      </c>
      <c r="Q6" s="6">
        <f>SUM(O6:P6)</f>
        <v>89798</v>
      </c>
      <c r="R6" s="119" t="s">
        <v>33</v>
      </c>
      <c r="S6" s="119" t="s">
        <v>33</v>
      </c>
      <c r="T6" s="119" t="s">
        <v>33</v>
      </c>
      <c r="U6" s="119" t="s">
        <v>33</v>
      </c>
      <c r="V6" s="119" t="s">
        <v>33</v>
      </c>
    </row>
    <row r="7" spans="1:22">
      <c r="A7" s="116">
        <v>43677</v>
      </c>
      <c r="B7" s="117" t="s">
        <v>26</v>
      </c>
      <c r="C7" s="4"/>
      <c r="D7" s="117" t="s">
        <v>27</v>
      </c>
      <c r="E7" s="4" t="s">
        <v>34</v>
      </c>
      <c r="F7" s="4" t="s">
        <v>28</v>
      </c>
      <c r="G7" s="4" t="s">
        <v>29</v>
      </c>
      <c r="H7" s="4" t="s">
        <v>35</v>
      </c>
      <c r="I7" s="4" t="s">
        <v>36</v>
      </c>
      <c r="J7" s="4">
        <v>1702</v>
      </c>
      <c r="K7" s="4" t="s">
        <v>31</v>
      </c>
      <c r="L7" s="118">
        <v>0.17</v>
      </c>
      <c r="M7" s="4">
        <v>0</v>
      </c>
      <c r="N7" s="4" t="s">
        <v>32</v>
      </c>
      <c r="O7" s="6">
        <v>65000</v>
      </c>
      <c r="P7" s="6">
        <v>11050</v>
      </c>
      <c r="Q7" s="6">
        <f t="shared" ref="Q7:Q33" si="0">SUM(O7:P7)</f>
        <v>76050</v>
      </c>
      <c r="R7" s="119" t="s">
        <v>33</v>
      </c>
      <c r="S7" s="119" t="s">
        <v>33</v>
      </c>
      <c r="T7" s="119" t="s">
        <v>33</v>
      </c>
      <c r="U7" s="119" t="s">
        <v>33</v>
      </c>
      <c r="V7" s="119" t="s">
        <v>33</v>
      </c>
    </row>
    <row r="8" spans="1:22">
      <c r="A8" s="116">
        <v>43677</v>
      </c>
      <c r="B8" s="117" t="s">
        <v>26</v>
      </c>
      <c r="C8" s="4"/>
      <c r="D8" s="117" t="s">
        <v>27</v>
      </c>
      <c r="E8" s="4" t="s">
        <v>34</v>
      </c>
      <c r="F8" s="4" t="s">
        <v>28</v>
      </c>
      <c r="G8" s="4" t="s">
        <v>29</v>
      </c>
      <c r="H8" s="4" t="s">
        <v>37</v>
      </c>
      <c r="I8" s="4" t="s">
        <v>38</v>
      </c>
      <c r="J8" s="4">
        <v>1702</v>
      </c>
      <c r="K8" s="4" t="s">
        <v>31</v>
      </c>
      <c r="L8" s="118">
        <v>0.17</v>
      </c>
      <c r="M8" s="4">
        <v>0</v>
      </c>
      <c r="N8" s="4" t="s">
        <v>32</v>
      </c>
      <c r="O8" s="6">
        <v>15000</v>
      </c>
      <c r="P8" s="6">
        <v>2550</v>
      </c>
      <c r="Q8" s="6">
        <f t="shared" si="0"/>
        <v>17550</v>
      </c>
      <c r="R8" s="119" t="s">
        <v>33</v>
      </c>
      <c r="S8" s="119" t="s">
        <v>33</v>
      </c>
      <c r="T8" s="119" t="s">
        <v>33</v>
      </c>
      <c r="U8" s="119" t="s">
        <v>33</v>
      </c>
      <c r="V8" s="119" t="s">
        <v>33</v>
      </c>
    </row>
    <row r="9" spans="1:22">
      <c r="A9" s="116">
        <v>43677</v>
      </c>
      <c r="B9" s="117" t="s">
        <v>26</v>
      </c>
      <c r="C9" s="4"/>
      <c r="D9" s="117" t="s">
        <v>27</v>
      </c>
      <c r="E9" s="4" t="s">
        <v>34</v>
      </c>
      <c r="F9" s="4" t="s">
        <v>28</v>
      </c>
      <c r="G9" s="4" t="s">
        <v>29</v>
      </c>
      <c r="H9" s="4">
        <v>5376</v>
      </c>
      <c r="I9" s="4" t="s">
        <v>39</v>
      </c>
      <c r="J9" s="4">
        <v>7010</v>
      </c>
      <c r="K9" s="4" t="s">
        <v>31</v>
      </c>
      <c r="L9" s="118">
        <v>0.17</v>
      </c>
      <c r="M9" s="4">
        <v>0</v>
      </c>
      <c r="N9" s="4" t="s">
        <v>32</v>
      </c>
      <c r="O9" s="6">
        <v>6974</v>
      </c>
      <c r="P9" s="6">
        <v>1186</v>
      </c>
      <c r="Q9" s="6">
        <f t="shared" si="0"/>
        <v>8160</v>
      </c>
      <c r="R9" s="120">
        <v>0.045</v>
      </c>
      <c r="S9" s="121">
        <f t="shared" ref="S9:S14" si="1">+Q9*R9</f>
        <v>367.2</v>
      </c>
      <c r="T9" s="120">
        <v>0.045</v>
      </c>
      <c r="U9" s="122">
        <f>+Q9*T9</f>
        <v>367.2</v>
      </c>
      <c r="V9" s="123">
        <f t="shared" ref="V9:V11" si="2">+S9-U9</f>
        <v>0</v>
      </c>
    </row>
    <row r="10" spans="1:22">
      <c r="A10" s="116">
        <v>43677</v>
      </c>
      <c r="B10" s="117" t="s">
        <v>26</v>
      </c>
      <c r="C10" s="4"/>
      <c r="D10" s="117" t="s">
        <v>27</v>
      </c>
      <c r="E10" s="4" t="s">
        <v>34</v>
      </c>
      <c r="F10" s="4" t="s">
        <v>28</v>
      </c>
      <c r="G10" s="4" t="s">
        <v>29</v>
      </c>
      <c r="H10" s="4">
        <v>5397</v>
      </c>
      <c r="I10" s="4" t="s">
        <v>40</v>
      </c>
      <c r="J10" s="4">
        <v>7010</v>
      </c>
      <c r="K10" s="4" t="s">
        <v>31</v>
      </c>
      <c r="L10" s="118">
        <v>0.17</v>
      </c>
      <c r="M10" s="4">
        <v>0</v>
      </c>
      <c r="N10" s="4" t="s">
        <v>32</v>
      </c>
      <c r="O10" s="6">
        <v>86164</v>
      </c>
      <c r="P10" s="6">
        <v>14648</v>
      </c>
      <c r="Q10" s="6">
        <f t="shared" si="0"/>
        <v>100812</v>
      </c>
      <c r="R10" s="120">
        <v>0.045</v>
      </c>
      <c r="S10" s="121">
        <f t="shared" si="1"/>
        <v>4536.54</v>
      </c>
      <c r="T10" s="120">
        <v>0.045</v>
      </c>
      <c r="U10" s="122">
        <f t="shared" ref="U10:U11" si="3">+Q10*T10</f>
        <v>4536.54</v>
      </c>
      <c r="V10" s="123">
        <f t="shared" si="2"/>
        <v>0</v>
      </c>
    </row>
    <row r="11" spans="1:22">
      <c r="A11" s="116">
        <v>43677</v>
      </c>
      <c r="B11" s="117" t="s">
        <v>26</v>
      </c>
      <c r="C11" s="4"/>
      <c r="D11" s="117" t="s">
        <v>27</v>
      </c>
      <c r="E11" s="4" t="s">
        <v>34</v>
      </c>
      <c r="F11" s="4" t="s">
        <v>28</v>
      </c>
      <c r="G11" s="4" t="s">
        <v>29</v>
      </c>
      <c r="H11" s="4">
        <v>5398</v>
      </c>
      <c r="I11" s="4" t="s">
        <v>40</v>
      </c>
      <c r="J11" s="4">
        <v>7010</v>
      </c>
      <c r="K11" s="4" t="s">
        <v>31</v>
      </c>
      <c r="L11" s="118">
        <v>0.17</v>
      </c>
      <c r="M11" s="4">
        <v>0</v>
      </c>
      <c r="N11" s="4" t="s">
        <v>32</v>
      </c>
      <c r="O11" s="6">
        <v>88835</v>
      </c>
      <c r="P11" s="6">
        <v>15102</v>
      </c>
      <c r="Q11" s="6">
        <f t="shared" si="0"/>
        <v>103937</v>
      </c>
      <c r="R11" s="120">
        <v>0.045</v>
      </c>
      <c r="S11" s="121">
        <f t="shared" si="1"/>
        <v>4677.165</v>
      </c>
      <c r="T11" s="120">
        <v>0.045</v>
      </c>
      <c r="U11" s="122">
        <f t="shared" si="3"/>
        <v>4677.165</v>
      </c>
      <c r="V11" s="123">
        <f t="shared" si="2"/>
        <v>0</v>
      </c>
    </row>
    <row r="12" spans="1:22">
      <c r="A12" s="116">
        <v>43677</v>
      </c>
      <c r="B12" s="117" t="s">
        <v>26</v>
      </c>
      <c r="C12" s="4"/>
      <c r="D12" s="117" t="s">
        <v>27</v>
      </c>
      <c r="E12" s="4" t="s">
        <v>34</v>
      </c>
      <c r="F12" s="4" t="s">
        <v>28</v>
      </c>
      <c r="G12" s="4" t="s">
        <v>29</v>
      </c>
      <c r="H12" s="4">
        <v>2596</v>
      </c>
      <c r="I12" s="4" t="s">
        <v>41</v>
      </c>
      <c r="J12" s="4">
        <v>3006</v>
      </c>
      <c r="K12" s="4" t="s">
        <v>42</v>
      </c>
      <c r="L12" s="118" t="s">
        <v>33</v>
      </c>
      <c r="M12" s="4">
        <v>0</v>
      </c>
      <c r="N12" s="4" t="s">
        <v>32</v>
      </c>
      <c r="O12" s="6">
        <v>115000</v>
      </c>
      <c r="P12" s="6">
        <v>0</v>
      </c>
      <c r="Q12" s="6">
        <f t="shared" si="0"/>
        <v>115000</v>
      </c>
      <c r="R12" s="120">
        <v>0.045</v>
      </c>
      <c r="S12" s="121">
        <f t="shared" si="1"/>
        <v>5175</v>
      </c>
      <c r="T12" s="124"/>
      <c r="U12" s="122"/>
      <c r="V12" s="123">
        <f t="shared" ref="V12" si="4">+S12-U12</f>
        <v>5175</v>
      </c>
    </row>
    <row r="13" spans="1:22">
      <c r="A13" s="116">
        <v>43677</v>
      </c>
      <c r="B13" s="117" t="s">
        <v>26</v>
      </c>
      <c r="C13" s="4"/>
      <c r="D13" s="117" t="s">
        <v>27</v>
      </c>
      <c r="E13" s="4" t="s">
        <v>34</v>
      </c>
      <c r="F13" s="4" t="s">
        <v>28</v>
      </c>
      <c r="G13" s="4" t="s">
        <v>29</v>
      </c>
      <c r="H13" s="4">
        <v>2695</v>
      </c>
      <c r="I13" s="4" t="s">
        <v>43</v>
      </c>
      <c r="J13" s="4">
        <v>3006</v>
      </c>
      <c r="K13" s="4" t="s">
        <v>42</v>
      </c>
      <c r="L13" s="118" t="s">
        <v>33</v>
      </c>
      <c r="M13" s="4">
        <v>0</v>
      </c>
      <c r="N13" s="4" t="s">
        <v>32</v>
      </c>
      <c r="O13" s="6">
        <v>181250</v>
      </c>
      <c r="P13" s="6">
        <v>0</v>
      </c>
      <c r="Q13" s="6">
        <f t="shared" si="0"/>
        <v>181250</v>
      </c>
      <c r="R13" s="120">
        <v>0.045</v>
      </c>
      <c r="S13" s="121">
        <f t="shared" si="1"/>
        <v>8156.25</v>
      </c>
      <c r="T13" s="124"/>
      <c r="U13" s="122"/>
      <c r="V13" s="123">
        <f t="shared" ref="V13:V14" si="5">+S13-U13</f>
        <v>8156.25</v>
      </c>
    </row>
    <row r="14" spans="1:22">
      <c r="A14" s="116">
        <v>43677</v>
      </c>
      <c r="B14" s="117" t="s">
        <v>26</v>
      </c>
      <c r="C14" s="4"/>
      <c r="D14" s="117" t="s">
        <v>27</v>
      </c>
      <c r="E14" s="4" t="s">
        <v>34</v>
      </c>
      <c r="F14" s="4" t="s">
        <v>28</v>
      </c>
      <c r="G14" s="4" t="s">
        <v>29</v>
      </c>
      <c r="H14" s="4">
        <v>2714</v>
      </c>
      <c r="I14" s="4" t="s">
        <v>44</v>
      </c>
      <c r="J14" s="4">
        <v>3006</v>
      </c>
      <c r="K14" s="4" t="s">
        <v>42</v>
      </c>
      <c r="L14" s="118" t="s">
        <v>33</v>
      </c>
      <c r="M14" s="4">
        <v>0</v>
      </c>
      <c r="N14" s="4" t="s">
        <v>32</v>
      </c>
      <c r="O14" s="6">
        <v>30625</v>
      </c>
      <c r="P14" s="6">
        <v>0</v>
      </c>
      <c r="Q14" s="6">
        <f t="shared" si="0"/>
        <v>30625</v>
      </c>
      <c r="R14" s="120">
        <v>0.045</v>
      </c>
      <c r="S14" s="121">
        <f t="shared" si="1"/>
        <v>1378.125</v>
      </c>
      <c r="T14" s="124"/>
      <c r="U14" s="122"/>
      <c r="V14" s="123">
        <f t="shared" si="5"/>
        <v>1378.125</v>
      </c>
    </row>
    <row r="15" spans="1:22">
      <c r="A15" s="116">
        <v>43677</v>
      </c>
      <c r="B15" s="117" t="s">
        <v>26</v>
      </c>
      <c r="C15" s="4"/>
      <c r="D15" s="117" t="s">
        <v>27</v>
      </c>
      <c r="E15" s="4" t="s">
        <v>34</v>
      </c>
      <c r="F15" s="4" t="s">
        <v>28</v>
      </c>
      <c r="G15" s="4" t="s">
        <v>29</v>
      </c>
      <c r="H15" s="4">
        <v>43</v>
      </c>
      <c r="I15" s="4" t="s">
        <v>45</v>
      </c>
      <c r="J15" s="4">
        <v>3912</v>
      </c>
      <c r="K15" s="4" t="s">
        <v>42</v>
      </c>
      <c r="L15" s="118" t="s">
        <v>33</v>
      </c>
      <c r="M15" s="4">
        <v>0</v>
      </c>
      <c r="N15" s="4" t="s">
        <v>32</v>
      </c>
      <c r="O15" s="6">
        <v>93000</v>
      </c>
      <c r="P15" s="6">
        <v>0</v>
      </c>
      <c r="Q15" s="6">
        <f t="shared" si="0"/>
        <v>93000</v>
      </c>
      <c r="R15" s="119" t="s">
        <v>33</v>
      </c>
      <c r="S15" s="119" t="s">
        <v>33</v>
      </c>
      <c r="T15" s="119" t="s">
        <v>33</v>
      </c>
      <c r="U15" s="119" t="s">
        <v>33</v>
      </c>
      <c r="V15" s="119" t="s">
        <v>33</v>
      </c>
    </row>
    <row r="16" spans="1:22">
      <c r="A16" s="116">
        <v>43677</v>
      </c>
      <c r="B16" s="117" t="s">
        <v>26</v>
      </c>
      <c r="C16" s="4"/>
      <c r="D16" s="117" t="s">
        <v>27</v>
      </c>
      <c r="E16" s="4"/>
      <c r="F16" s="4" t="s">
        <v>28</v>
      </c>
      <c r="G16" s="4" t="s">
        <v>29</v>
      </c>
      <c r="H16" s="4">
        <v>345</v>
      </c>
      <c r="I16" s="4" t="s">
        <v>46</v>
      </c>
      <c r="J16" s="4">
        <v>3302</v>
      </c>
      <c r="K16" s="4" t="s">
        <v>42</v>
      </c>
      <c r="L16" s="118" t="s">
        <v>33</v>
      </c>
      <c r="M16" s="4">
        <v>0</v>
      </c>
      <c r="N16" s="4" t="s">
        <v>32</v>
      </c>
      <c r="O16" s="6">
        <v>5128</v>
      </c>
      <c r="P16" s="6">
        <v>0</v>
      </c>
      <c r="Q16" s="6">
        <f t="shared" si="0"/>
        <v>5128</v>
      </c>
      <c r="R16" s="119" t="s">
        <v>33</v>
      </c>
      <c r="S16" s="119" t="s">
        <v>33</v>
      </c>
      <c r="T16" s="119" t="s">
        <v>33</v>
      </c>
      <c r="U16" s="119" t="s">
        <v>33</v>
      </c>
      <c r="V16" s="119" t="s">
        <v>33</v>
      </c>
    </row>
    <row r="17" spans="1:22">
      <c r="A17" s="116">
        <v>43677</v>
      </c>
      <c r="B17" s="117" t="s">
        <v>26</v>
      </c>
      <c r="C17" s="4"/>
      <c r="D17" s="117" t="s">
        <v>27</v>
      </c>
      <c r="E17" s="4"/>
      <c r="F17" s="4" t="s">
        <v>28</v>
      </c>
      <c r="G17" s="4" t="s">
        <v>29</v>
      </c>
      <c r="H17" s="4">
        <v>407</v>
      </c>
      <c r="I17" s="4" t="s">
        <v>47</v>
      </c>
      <c r="J17" s="4">
        <v>3302</v>
      </c>
      <c r="K17" s="4" t="s">
        <v>42</v>
      </c>
      <c r="L17" s="118" t="s">
        <v>33</v>
      </c>
      <c r="M17" s="4">
        <v>0</v>
      </c>
      <c r="N17" s="4" t="s">
        <v>32</v>
      </c>
      <c r="O17" s="6">
        <v>18547</v>
      </c>
      <c r="P17" s="6">
        <v>0</v>
      </c>
      <c r="Q17" s="6">
        <f t="shared" si="0"/>
        <v>18547</v>
      </c>
      <c r="R17" s="119" t="s">
        <v>33</v>
      </c>
      <c r="S17" s="119" t="s">
        <v>33</v>
      </c>
      <c r="T17" s="119" t="s">
        <v>33</v>
      </c>
      <c r="U17" s="119" t="s">
        <v>33</v>
      </c>
      <c r="V17" s="119" t="s">
        <v>33</v>
      </c>
    </row>
    <row r="18" spans="1:22">
      <c r="A18" s="116">
        <v>43677</v>
      </c>
      <c r="B18" s="117" t="s">
        <v>26</v>
      </c>
      <c r="C18" s="4"/>
      <c r="D18" s="117" t="s">
        <v>27</v>
      </c>
      <c r="E18" s="4" t="s">
        <v>34</v>
      </c>
      <c r="F18" s="4" t="s">
        <v>28</v>
      </c>
      <c r="G18" s="4" t="s">
        <v>29</v>
      </c>
      <c r="H18" s="4">
        <v>2191</v>
      </c>
      <c r="I18" s="4" t="s">
        <v>48</v>
      </c>
      <c r="J18" s="4">
        <v>2905</v>
      </c>
      <c r="K18" s="4" t="s">
        <v>31</v>
      </c>
      <c r="L18" s="118">
        <v>0.17</v>
      </c>
      <c r="M18" s="4">
        <v>0</v>
      </c>
      <c r="N18" s="4" t="s">
        <v>32</v>
      </c>
      <c r="O18" s="6">
        <v>30500</v>
      </c>
      <c r="P18" s="6">
        <v>5185</v>
      </c>
      <c r="Q18" s="6">
        <f t="shared" si="0"/>
        <v>35685</v>
      </c>
      <c r="R18" s="119" t="s">
        <v>33</v>
      </c>
      <c r="S18" s="119" t="s">
        <v>33</v>
      </c>
      <c r="T18" s="119" t="s">
        <v>33</v>
      </c>
      <c r="U18" s="119" t="s">
        <v>33</v>
      </c>
      <c r="V18" s="119" t="s">
        <v>33</v>
      </c>
    </row>
    <row r="19" spans="1:22">
      <c r="A19" s="116">
        <v>43677</v>
      </c>
      <c r="B19" s="117" t="s">
        <v>26</v>
      </c>
      <c r="C19" s="4"/>
      <c r="D19" s="117" t="s">
        <v>27</v>
      </c>
      <c r="E19" s="4" t="s">
        <v>34</v>
      </c>
      <c r="F19" s="4" t="s">
        <v>28</v>
      </c>
      <c r="G19" s="4" t="s">
        <v>29</v>
      </c>
      <c r="H19" s="4">
        <v>2274</v>
      </c>
      <c r="I19" s="4" t="s">
        <v>46</v>
      </c>
      <c r="J19" s="4">
        <v>2918</v>
      </c>
      <c r="K19" s="4" t="s">
        <v>31</v>
      </c>
      <c r="L19" s="118">
        <v>0.17</v>
      </c>
      <c r="M19" s="4">
        <v>0</v>
      </c>
      <c r="N19" s="4" t="s">
        <v>32</v>
      </c>
      <c r="O19" s="6">
        <v>19725</v>
      </c>
      <c r="P19" s="6">
        <v>3353</v>
      </c>
      <c r="Q19" s="6">
        <f t="shared" si="0"/>
        <v>23078</v>
      </c>
      <c r="R19" s="119" t="s">
        <v>33</v>
      </c>
      <c r="S19" s="119" t="s">
        <v>33</v>
      </c>
      <c r="T19" s="119" t="s">
        <v>33</v>
      </c>
      <c r="U19" s="119" t="s">
        <v>33</v>
      </c>
      <c r="V19" s="119" t="s">
        <v>33</v>
      </c>
    </row>
    <row r="20" spans="1:22">
      <c r="A20" s="116">
        <v>43677</v>
      </c>
      <c r="B20" s="117" t="s">
        <v>26</v>
      </c>
      <c r="C20" s="4"/>
      <c r="D20" s="117" t="s">
        <v>27</v>
      </c>
      <c r="E20" s="4" t="s">
        <v>34</v>
      </c>
      <c r="F20" s="4" t="s">
        <v>28</v>
      </c>
      <c r="G20" s="4" t="s">
        <v>29</v>
      </c>
      <c r="H20" s="4">
        <v>2185</v>
      </c>
      <c r="I20" s="4" t="s">
        <v>48</v>
      </c>
      <c r="J20" s="4">
        <v>1108</v>
      </c>
      <c r="K20" s="4" t="s">
        <v>31</v>
      </c>
      <c r="L20" s="118">
        <v>0.17</v>
      </c>
      <c r="M20" s="4">
        <v>0</v>
      </c>
      <c r="N20" s="4" t="s">
        <v>32</v>
      </c>
      <c r="O20" s="6">
        <v>4650</v>
      </c>
      <c r="P20" s="6">
        <v>791</v>
      </c>
      <c r="Q20" s="6">
        <f t="shared" si="0"/>
        <v>5441</v>
      </c>
      <c r="R20" s="119" t="s">
        <v>33</v>
      </c>
      <c r="S20" s="119" t="s">
        <v>33</v>
      </c>
      <c r="T20" s="119" t="s">
        <v>33</v>
      </c>
      <c r="U20" s="119" t="s">
        <v>33</v>
      </c>
      <c r="V20" s="119" t="s">
        <v>33</v>
      </c>
    </row>
    <row r="21" spans="1:22">
      <c r="A21" s="116">
        <v>43677</v>
      </c>
      <c r="B21" s="117" t="s">
        <v>26</v>
      </c>
      <c r="C21" s="4"/>
      <c r="D21" s="117" t="s">
        <v>27</v>
      </c>
      <c r="E21" s="4" t="s">
        <v>34</v>
      </c>
      <c r="F21" s="4" t="s">
        <v>28</v>
      </c>
      <c r="G21" s="4" t="s">
        <v>29</v>
      </c>
      <c r="H21" s="4">
        <v>2193</v>
      </c>
      <c r="I21" s="4" t="s">
        <v>48</v>
      </c>
      <c r="J21" s="4">
        <v>2811</v>
      </c>
      <c r="K21" s="4" t="s">
        <v>31</v>
      </c>
      <c r="L21" s="118">
        <v>0.17</v>
      </c>
      <c r="M21" s="4">
        <v>0</v>
      </c>
      <c r="N21" s="4" t="s">
        <v>32</v>
      </c>
      <c r="O21" s="6">
        <v>19980</v>
      </c>
      <c r="P21" s="6">
        <v>3397</v>
      </c>
      <c r="Q21" s="6">
        <f t="shared" si="0"/>
        <v>23377</v>
      </c>
      <c r="R21" s="119" t="s">
        <v>33</v>
      </c>
      <c r="S21" s="119" t="s">
        <v>33</v>
      </c>
      <c r="T21" s="119" t="s">
        <v>33</v>
      </c>
      <c r="U21" s="119" t="s">
        <v>33</v>
      </c>
      <c r="V21" s="119" t="s">
        <v>33</v>
      </c>
    </row>
    <row r="22" spans="1:22">
      <c r="A22" s="116">
        <v>43677</v>
      </c>
      <c r="B22" s="117" t="s">
        <v>26</v>
      </c>
      <c r="C22" s="4"/>
      <c r="D22" s="117" t="s">
        <v>27</v>
      </c>
      <c r="E22" s="4" t="s">
        <v>34</v>
      </c>
      <c r="F22" s="4" t="s">
        <v>28</v>
      </c>
      <c r="G22" s="4" t="s">
        <v>29</v>
      </c>
      <c r="H22" s="4">
        <v>2194</v>
      </c>
      <c r="I22" s="4" t="s">
        <v>48</v>
      </c>
      <c r="J22" s="4">
        <v>2905</v>
      </c>
      <c r="K22" s="4" t="s">
        <v>31</v>
      </c>
      <c r="L22" s="118">
        <v>0.17</v>
      </c>
      <c r="M22" s="4">
        <v>0</v>
      </c>
      <c r="N22" s="4" t="s">
        <v>32</v>
      </c>
      <c r="O22" s="6">
        <v>40500</v>
      </c>
      <c r="P22" s="6">
        <v>6885</v>
      </c>
      <c r="Q22" s="6">
        <f t="shared" si="0"/>
        <v>47385</v>
      </c>
      <c r="R22" s="119" t="s">
        <v>33</v>
      </c>
      <c r="S22" s="119" t="s">
        <v>33</v>
      </c>
      <c r="T22" s="119" t="s">
        <v>33</v>
      </c>
      <c r="U22" s="119" t="s">
        <v>33</v>
      </c>
      <c r="V22" s="119" t="s">
        <v>33</v>
      </c>
    </row>
    <row r="23" spans="1:22">
      <c r="A23" s="116">
        <v>43677</v>
      </c>
      <c r="B23" s="117" t="s">
        <v>26</v>
      </c>
      <c r="C23" s="4"/>
      <c r="D23" s="117" t="s">
        <v>27</v>
      </c>
      <c r="E23" s="4" t="s">
        <v>34</v>
      </c>
      <c r="F23" s="4" t="s">
        <v>28</v>
      </c>
      <c r="G23" s="4" t="s">
        <v>29</v>
      </c>
      <c r="H23" s="4">
        <v>2188</v>
      </c>
      <c r="I23" s="4" t="s">
        <v>48</v>
      </c>
      <c r="J23" s="4">
        <v>2916</v>
      </c>
      <c r="K23" s="4" t="s">
        <v>31</v>
      </c>
      <c r="L23" s="118">
        <v>0.17</v>
      </c>
      <c r="M23" s="4">
        <v>0</v>
      </c>
      <c r="N23" s="4" t="s">
        <v>32</v>
      </c>
      <c r="O23" s="6">
        <v>16450</v>
      </c>
      <c r="P23" s="6">
        <v>2797</v>
      </c>
      <c r="Q23" s="6">
        <f t="shared" si="0"/>
        <v>19247</v>
      </c>
      <c r="R23" s="119" t="s">
        <v>33</v>
      </c>
      <c r="S23" s="119" t="s">
        <v>33</v>
      </c>
      <c r="T23" s="119" t="s">
        <v>33</v>
      </c>
      <c r="U23" s="119" t="s">
        <v>33</v>
      </c>
      <c r="V23" s="119" t="s">
        <v>33</v>
      </c>
    </row>
    <row r="24" spans="1:22">
      <c r="A24" s="116">
        <v>43677</v>
      </c>
      <c r="B24" s="117" t="s">
        <v>26</v>
      </c>
      <c r="C24" s="4"/>
      <c r="D24" s="117" t="s">
        <v>27</v>
      </c>
      <c r="E24" s="4" t="s">
        <v>34</v>
      </c>
      <c r="F24" s="4" t="s">
        <v>28</v>
      </c>
      <c r="G24" s="4" t="s">
        <v>29</v>
      </c>
      <c r="H24" s="4">
        <v>2186</v>
      </c>
      <c r="I24" s="4" t="s">
        <v>48</v>
      </c>
      <c r="J24" s="4">
        <v>2916</v>
      </c>
      <c r="K24" s="4" t="s">
        <v>31</v>
      </c>
      <c r="L24" s="118">
        <v>0.17</v>
      </c>
      <c r="M24" s="4">
        <v>0</v>
      </c>
      <c r="N24" s="4" t="s">
        <v>32</v>
      </c>
      <c r="O24" s="6">
        <v>12200</v>
      </c>
      <c r="P24" s="6">
        <v>2074</v>
      </c>
      <c r="Q24" s="6">
        <f t="shared" si="0"/>
        <v>14274</v>
      </c>
      <c r="R24" s="119" t="s">
        <v>33</v>
      </c>
      <c r="S24" s="119" t="s">
        <v>33</v>
      </c>
      <c r="T24" s="119" t="s">
        <v>33</v>
      </c>
      <c r="U24" s="119" t="s">
        <v>33</v>
      </c>
      <c r="V24" s="119" t="s">
        <v>33</v>
      </c>
    </row>
    <row r="25" spans="1:22">
      <c r="A25" s="116">
        <v>43677</v>
      </c>
      <c r="B25" s="117" t="s">
        <v>26</v>
      </c>
      <c r="C25" s="4"/>
      <c r="D25" s="117" t="s">
        <v>27</v>
      </c>
      <c r="E25" s="4" t="s">
        <v>34</v>
      </c>
      <c r="F25" s="4" t="s">
        <v>28</v>
      </c>
      <c r="G25" s="4" t="s">
        <v>29</v>
      </c>
      <c r="H25" s="4">
        <v>2189</v>
      </c>
      <c r="I25" s="4" t="s">
        <v>48</v>
      </c>
      <c r="J25" s="4">
        <v>2918</v>
      </c>
      <c r="K25" s="4" t="s">
        <v>31</v>
      </c>
      <c r="L25" s="118">
        <v>0.17</v>
      </c>
      <c r="M25" s="4">
        <v>0</v>
      </c>
      <c r="N25" s="4" t="s">
        <v>32</v>
      </c>
      <c r="O25" s="6">
        <v>12850</v>
      </c>
      <c r="P25" s="6">
        <v>2185</v>
      </c>
      <c r="Q25" s="6">
        <f t="shared" si="0"/>
        <v>15035</v>
      </c>
      <c r="R25" s="119" t="s">
        <v>33</v>
      </c>
      <c r="S25" s="119" t="s">
        <v>33</v>
      </c>
      <c r="T25" s="119" t="s">
        <v>33</v>
      </c>
      <c r="U25" s="119" t="s">
        <v>33</v>
      </c>
      <c r="V25" s="119" t="s">
        <v>33</v>
      </c>
    </row>
    <row r="26" spans="1:22">
      <c r="A26" s="116">
        <v>43677</v>
      </c>
      <c r="B26" s="117" t="s">
        <v>26</v>
      </c>
      <c r="C26" s="4"/>
      <c r="D26" s="117" t="s">
        <v>27</v>
      </c>
      <c r="E26" s="4" t="s">
        <v>34</v>
      </c>
      <c r="F26" s="4" t="s">
        <v>28</v>
      </c>
      <c r="G26" s="4" t="s">
        <v>29</v>
      </c>
      <c r="H26" s="4">
        <v>2192</v>
      </c>
      <c r="I26" s="4" t="s">
        <v>48</v>
      </c>
      <c r="J26" s="4">
        <v>2918</v>
      </c>
      <c r="K26" s="4" t="s">
        <v>31</v>
      </c>
      <c r="L26" s="118">
        <v>0.17</v>
      </c>
      <c r="M26" s="4">
        <v>0</v>
      </c>
      <c r="N26" s="4" t="s">
        <v>32</v>
      </c>
      <c r="O26" s="6">
        <v>10900</v>
      </c>
      <c r="P26" s="6">
        <v>1853</v>
      </c>
      <c r="Q26" s="6">
        <f t="shared" si="0"/>
        <v>12753</v>
      </c>
      <c r="R26" s="119" t="s">
        <v>33</v>
      </c>
      <c r="S26" s="119" t="s">
        <v>33</v>
      </c>
      <c r="T26" s="119" t="s">
        <v>33</v>
      </c>
      <c r="U26" s="119" t="s">
        <v>33</v>
      </c>
      <c r="V26" s="119" t="s">
        <v>33</v>
      </c>
    </row>
    <row r="27" spans="1:22">
      <c r="A27" s="116">
        <v>43677</v>
      </c>
      <c r="B27" s="117" t="s">
        <v>26</v>
      </c>
      <c r="C27" s="4"/>
      <c r="D27" s="117" t="s">
        <v>27</v>
      </c>
      <c r="E27" s="4" t="s">
        <v>34</v>
      </c>
      <c r="F27" s="4" t="s">
        <v>28</v>
      </c>
      <c r="G27" s="4" t="s">
        <v>29</v>
      </c>
      <c r="H27" s="4">
        <v>2187</v>
      </c>
      <c r="I27" s="4" t="s">
        <v>48</v>
      </c>
      <c r="J27" s="4">
        <v>2918</v>
      </c>
      <c r="K27" s="4" t="s">
        <v>31</v>
      </c>
      <c r="L27" s="118">
        <v>0.17</v>
      </c>
      <c r="M27" s="4">
        <v>0</v>
      </c>
      <c r="N27" s="4" t="s">
        <v>32</v>
      </c>
      <c r="O27" s="6">
        <v>3875</v>
      </c>
      <c r="P27" s="6">
        <v>659</v>
      </c>
      <c r="Q27" s="6">
        <f t="shared" si="0"/>
        <v>4534</v>
      </c>
      <c r="R27" s="119" t="s">
        <v>33</v>
      </c>
      <c r="S27" s="119" t="s">
        <v>33</v>
      </c>
      <c r="T27" s="119" t="s">
        <v>33</v>
      </c>
      <c r="U27" s="119" t="s">
        <v>33</v>
      </c>
      <c r="V27" s="119" t="s">
        <v>33</v>
      </c>
    </row>
    <row r="28" spans="1:22">
      <c r="A28" s="116">
        <v>43677</v>
      </c>
      <c r="B28" s="117" t="s">
        <v>26</v>
      </c>
      <c r="C28" s="4"/>
      <c r="D28" s="117" t="s">
        <v>27</v>
      </c>
      <c r="E28" s="4" t="s">
        <v>34</v>
      </c>
      <c r="F28" s="4" t="s">
        <v>28</v>
      </c>
      <c r="G28" s="4" t="s">
        <v>29</v>
      </c>
      <c r="H28" s="4">
        <v>2190</v>
      </c>
      <c r="I28" s="4" t="s">
        <v>48</v>
      </c>
      <c r="J28" s="4">
        <v>2832</v>
      </c>
      <c r="K28" s="4" t="s">
        <v>31</v>
      </c>
      <c r="L28" s="118">
        <v>0.17</v>
      </c>
      <c r="M28" s="4">
        <v>0</v>
      </c>
      <c r="N28" s="4" t="s">
        <v>32</v>
      </c>
      <c r="O28" s="6">
        <v>85900</v>
      </c>
      <c r="P28" s="6">
        <v>14603</v>
      </c>
      <c r="Q28" s="6">
        <f t="shared" si="0"/>
        <v>100503</v>
      </c>
      <c r="R28" s="119" t="s">
        <v>33</v>
      </c>
      <c r="S28" s="119" t="s">
        <v>33</v>
      </c>
      <c r="T28" s="119" t="s">
        <v>33</v>
      </c>
      <c r="U28" s="119" t="s">
        <v>33</v>
      </c>
      <c r="V28" s="119" t="s">
        <v>33</v>
      </c>
    </row>
    <row r="29" spans="1:22">
      <c r="A29" s="116">
        <v>43677</v>
      </c>
      <c r="B29" s="117" t="s">
        <v>26</v>
      </c>
      <c r="C29" s="4"/>
      <c r="D29" s="117" t="s">
        <v>27</v>
      </c>
      <c r="E29" s="4" t="s">
        <v>34</v>
      </c>
      <c r="F29" s="4" t="s">
        <v>49</v>
      </c>
      <c r="G29" s="4" t="s">
        <v>29</v>
      </c>
      <c r="H29" s="4">
        <v>31</v>
      </c>
      <c r="I29" s="4" t="s">
        <v>50</v>
      </c>
      <c r="J29" s="4">
        <v>4802</v>
      </c>
      <c r="K29" s="4" t="s">
        <v>42</v>
      </c>
      <c r="L29" s="118" t="s">
        <v>33</v>
      </c>
      <c r="M29" s="4">
        <v>0</v>
      </c>
      <c r="N29" s="4" t="s">
        <v>32</v>
      </c>
      <c r="O29" s="6">
        <v>619981</v>
      </c>
      <c r="P29" s="6">
        <v>0</v>
      </c>
      <c r="Q29" s="6">
        <f t="shared" si="0"/>
        <v>619981</v>
      </c>
      <c r="R29" s="120">
        <v>0.045</v>
      </c>
      <c r="S29" s="121">
        <f t="shared" ref="S29:S30" si="6">+Q29*R29</f>
        <v>27899.145</v>
      </c>
      <c r="T29" s="120"/>
      <c r="U29" s="123">
        <f>+O29*T29</f>
        <v>0</v>
      </c>
      <c r="V29" s="125">
        <f>+S29-U29</f>
        <v>27899.145</v>
      </c>
    </row>
    <row r="30" spans="1:22">
      <c r="A30" s="116">
        <v>43677</v>
      </c>
      <c r="B30" s="117" t="s">
        <v>26</v>
      </c>
      <c r="C30" s="4"/>
      <c r="D30" s="117" t="s">
        <v>27</v>
      </c>
      <c r="E30" s="4" t="s">
        <v>51</v>
      </c>
      <c r="F30" s="4" t="s">
        <v>49</v>
      </c>
      <c r="G30" s="4" t="s">
        <v>29</v>
      </c>
      <c r="H30" s="4">
        <v>209</v>
      </c>
      <c r="I30" s="4" t="s">
        <v>52</v>
      </c>
      <c r="J30" s="4">
        <v>7607</v>
      </c>
      <c r="K30" s="4" t="s">
        <v>42</v>
      </c>
      <c r="L30" s="118">
        <v>0</v>
      </c>
      <c r="M30" s="4">
        <v>0</v>
      </c>
      <c r="N30" s="4" t="s">
        <v>32</v>
      </c>
      <c r="O30" s="6">
        <v>226387</v>
      </c>
      <c r="P30" s="6">
        <v>0</v>
      </c>
      <c r="Q30" s="6">
        <f t="shared" si="0"/>
        <v>226387</v>
      </c>
      <c r="R30" s="120">
        <v>0.045</v>
      </c>
      <c r="S30" s="121">
        <f t="shared" si="6"/>
        <v>10187.415</v>
      </c>
      <c r="T30" s="120"/>
      <c r="U30" s="122">
        <f>+O30*T30</f>
        <v>0</v>
      </c>
      <c r="V30" s="123">
        <f t="shared" ref="V30" si="7">+S30-U30</f>
        <v>10187.415</v>
      </c>
    </row>
    <row r="31" spans="1:22">
      <c r="A31" s="116">
        <v>43708</v>
      </c>
      <c r="B31" s="117" t="s">
        <v>26</v>
      </c>
      <c r="C31" s="126"/>
      <c r="D31" s="117" t="s">
        <v>27</v>
      </c>
      <c r="E31" s="4"/>
      <c r="F31" s="4" t="s">
        <v>28</v>
      </c>
      <c r="G31" s="4" t="s">
        <v>29</v>
      </c>
      <c r="H31" s="4">
        <v>93</v>
      </c>
      <c r="I31" s="4">
        <v>43684</v>
      </c>
      <c r="J31" s="4">
        <v>3920</v>
      </c>
      <c r="K31" s="4" t="s">
        <v>31</v>
      </c>
      <c r="L31" s="118">
        <v>0.17</v>
      </c>
      <c r="M31" s="4">
        <v>26</v>
      </c>
      <c r="N31" s="4" t="s">
        <v>32</v>
      </c>
      <c r="O31" s="6">
        <v>7347</v>
      </c>
      <c r="P31" s="6">
        <v>1249</v>
      </c>
      <c r="Q31" s="6">
        <f t="shared" si="0"/>
        <v>8596</v>
      </c>
      <c r="R31" s="119" t="s">
        <v>33</v>
      </c>
      <c r="S31" s="119" t="s">
        <v>33</v>
      </c>
      <c r="T31" s="119" t="s">
        <v>33</v>
      </c>
      <c r="U31" s="119" t="s">
        <v>33</v>
      </c>
      <c r="V31" s="119" t="s">
        <v>33</v>
      </c>
    </row>
    <row r="32" spans="1:22">
      <c r="A32" s="116">
        <v>43708</v>
      </c>
      <c r="B32" s="117" t="s">
        <v>26</v>
      </c>
      <c r="C32" s="126"/>
      <c r="D32" s="117" t="s">
        <v>27</v>
      </c>
      <c r="E32" s="4"/>
      <c r="F32" s="4" t="s">
        <v>28</v>
      </c>
      <c r="G32" s="4" t="s">
        <v>29</v>
      </c>
      <c r="H32" s="4" t="s">
        <v>53</v>
      </c>
      <c r="I32" s="4">
        <v>43697</v>
      </c>
      <c r="J32" s="4">
        <v>3006</v>
      </c>
      <c r="K32" s="4" t="s">
        <v>42</v>
      </c>
      <c r="L32" s="118" t="s">
        <v>33</v>
      </c>
      <c r="M32" s="4">
        <v>0</v>
      </c>
      <c r="N32" s="4" t="s">
        <v>32</v>
      </c>
      <c r="O32" s="6">
        <v>390000</v>
      </c>
      <c r="P32" s="6">
        <v>0</v>
      </c>
      <c r="Q32" s="6">
        <f t="shared" si="0"/>
        <v>390000</v>
      </c>
      <c r="R32" s="119" t="s">
        <v>33</v>
      </c>
      <c r="S32" s="119" t="s">
        <v>33</v>
      </c>
      <c r="T32" s="119" t="s">
        <v>33</v>
      </c>
      <c r="U32" s="119" t="s">
        <v>33</v>
      </c>
      <c r="V32" s="119" t="s">
        <v>33</v>
      </c>
    </row>
    <row r="33" spans="1:22">
      <c r="A33" s="116">
        <v>43708</v>
      </c>
      <c r="B33" s="117" t="s">
        <v>26</v>
      </c>
      <c r="C33" s="126"/>
      <c r="D33" s="117" t="s">
        <v>27</v>
      </c>
      <c r="E33" s="4"/>
      <c r="F33" s="4" t="s">
        <v>28</v>
      </c>
      <c r="G33" s="4" t="s">
        <v>29</v>
      </c>
      <c r="H33" s="4" t="s">
        <v>54</v>
      </c>
      <c r="I33" s="4">
        <v>43697</v>
      </c>
      <c r="J33" s="4">
        <v>3006</v>
      </c>
      <c r="K33" s="4" t="s">
        <v>42</v>
      </c>
      <c r="L33" s="118" t="s">
        <v>33</v>
      </c>
      <c r="M33" s="4">
        <v>0</v>
      </c>
      <c r="N33" s="4" t="s">
        <v>32</v>
      </c>
      <c r="O33" s="6">
        <v>150000</v>
      </c>
      <c r="P33" s="6">
        <v>0</v>
      </c>
      <c r="Q33" s="6">
        <f t="shared" si="0"/>
        <v>150000</v>
      </c>
      <c r="R33" s="119" t="s">
        <v>33</v>
      </c>
      <c r="S33" s="119" t="s">
        <v>33</v>
      </c>
      <c r="T33" s="119" t="s">
        <v>33</v>
      </c>
      <c r="U33" s="119" t="s">
        <v>33</v>
      </c>
      <c r="V33" s="119" t="s">
        <v>33</v>
      </c>
    </row>
    <row r="34" spans="1:22">
      <c r="A34" s="116">
        <v>43708</v>
      </c>
      <c r="B34" s="117" t="s">
        <v>26</v>
      </c>
      <c r="C34" s="126"/>
      <c r="D34" s="117" t="s">
        <v>27</v>
      </c>
      <c r="E34" s="4" t="s">
        <v>34</v>
      </c>
      <c r="F34" s="4" t="s">
        <v>28</v>
      </c>
      <c r="G34" s="4" t="s">
        <v>29</v>
      </c>
      <c r="H34" s="4">
        <v>2607</v>
      </c>
      <c r="I34" s="4">
        <v>43684</v>
      </c>
      <c r="J34" s="4">
        <v>3006</v>
      </c>
      <c r="K34" s="4" t="s">
        <v>31</v>
      </c>
      <c r="L34" s="118">
        <v>0.17</v>
      </c>
      <c r="M34" s="4">
        <v>100</v>
      </c>
      <c r="N34" s="4" t="s">
        <v>32</v>
      </c>
      <c r="O34" s="6">
        <v>20000</v>
      </c>
      <c r="P34" s="6">
        <v>3400</v>
      </c>
      <c r="Q34" s="6">
        <f t="shared" ref="Q34:Q65" si="8">SUM(O34:P34)</f>
        <v>23400</v>
      </c>
      <c r="R34" s="120">
        <v>0.045</v>
      </c>
      <c r="S34" s="121">
        <f>+Q34*R34</f>
        <v>1053</v>
      </c>
      <c r="T34" s="120"/>
      <c r="U34" s="123">
        <f>+O34*T34</f>
        <v>0</v>
      </c>
      <c r="V34" s="125">
        <f>+S34-U34</f>
        <v>1053</v>
      </c>
    </row>
    <row r="35" ht="22.5" spans="1:22">
      <c r="A35" s="116">
        <v>43708</v>
      </c>
      <c r="B35" s="117" t="s">
        <v>26</v>
      </c>
      <c r="C35" s="126" t="s">
        <v>55</v>
      </c>
      <c r="D35" s="117" t="s">
        <v>27</v>
      </c>
      <c r="E35" s="4" t="s">
        <v>34</v>
      </c>
      <c r="F35" s="4" t="s">
        <v>28</v>
      </c>
      <c r="G35" s="4" t="s">
        <v>29</v>
      </c>
      <c r="H35" s="4">
        <v>5434</v>
      </c>
      <c r="I35" s="4">
        <v>43683</v>
      </c>
      <c r="J35" s="4">
        <v>7010</v>
      </c>
      <c r="K35" s="4" t="s">
        <v>31</v>
      </c>
      <c r="L35" s="118">
        <v>0.17</v>
      </c>
      <c r="M35" s="4" t="s">
        <v>56</v>
      </c>
      <c r="N35" s="4" t="s">
        <v>32</v>
      </c>
      <c r="O35" s="6">
        <v>144620</v>
      </c>
      <c r="P35" s="6">
        <v>24585</v>
      </c>
      <c r="Q35" s="6">
        <f t="shared" si="8"/>
        <v>169205</v>
      </c>
      <c r="R35" s="120">
        <v>0.045</v>
      </c>
      <c r="S35" s="121">
        <f>+Q35*R35</f>
        <v>7614.225</v>
      </c>
      <c r="T35" s="120">
        <v>0.045</v>
      </c>
      <c r="U35" s="122">
        <f>+Q35*T35</f>
        <v>7614.225</v>
      </c>
      <c r="V35" s="125">
        <f>+S35-U35</f>
        <v>0</v>
      </c>
    </row>
    <row r="36" ht="22.5" spans="1:22">
      <c r="A36" s="116">
        <v>43708</v>
      </c>
      <c r="B36" s="117" t="s">
        <v>26</v>
      </c>
      <c r="C36" s="126" t="s">
        <v>55</v>
      </c>
      <c r="D36" s="117" t="s">
        <v>27</v>
      </c>
      <c r="E36" s="4" t="s">
        <v>34</v>
      </c>
      <c r="F36" s="4" t="s">
        <v>28</v>
      </c>
      <c r="G36" s="4" t="s">
        <v>29</v>
      </c>
      <c r="H36" s="4">
        <v>5435</v>
      </c>
      <c r="I36" s="4">
        <v>43683</v>
      </c>
      <c r="J36" s="4">
        <v>7010</v>
      </c>
      <c r="K36" s="4" t="s">
        <v>31</v>
      </c>
      <c r="L36" s="118">
        <v>0.17</v>
      </c>
      <c r="M36" s="4" t="s">
        <v>57</v>
      </c>
      <c r="N36" s="4" t="s">
        <v>32</v>
      </c>
      <c r="O36" s="6">
        <v>68600</v>
      </c>
      <c r="P36" s="6">
        <v>11662</v>
      </c>
      <c r="Q36" s="6">
        <f t="shared" si="8"/>
        <v>80262</v>
      </c>
      <c r="R36" s="120">
        <v>0.045</v>
      </c>
      <c r="S36" s="121">
        <f>+Q36*R36</f>
        <v>3611.79</v>
      </c>
      <c r="T36" s="120">
        <v>0.045</v>
      </c>
      <c r="U36" s="122">
        <f>+Q36*T36</f>
        <v>3611.79</v>
      </c>
      <c r="V36" s="125">
        <f>+S36-U36</f>
        <v>0</v>
      </c>
    </row>
    <row r="37" ht="22.5" spans="1:22">
      <c r="A37" s="116">
        <v>43708</v>
      </c>
      <c r="B37" s="117" t="s">
        <v>26</v>
      </c>
      <c r="C37" s="126" t="s">
        <v>58</v>
      </c>
      <c r="D37" s="117" t="s">
        <v>27</v>
      </c>
      <c r="E37" s="4"/>
      <c r="F37" s="4" t="s">
        <v>28</v>
      </c>
      <c r="G37" s="4" t="s">
        <v>29</v>
      </c>
      <c r="H37" s="4">
        <v>2409</v>
      </c>
      <c r="I37" s="4">
        <v>43698</v>
      </c>
      <c r="J37" s="4">
        <v>2913</v>
      </c>
      <c r="K37" s="4" t="s">
        <v>31</v>
      </c>
      <c r="L37" s="118">
        <v>0.17</v>
      </c>
      <c r="M37" s="4">
        <v>0</v>
      </c>
      <c r="N37" s="4" t="s">
        <v>32</v>
      </c>
      <c r="O37" s="6">
        <v>14625</v>
      </c>
      <c r="P37" s="6">
        <v>2486</v>
      </c>
      <c r="Q37" s="6">
        <f t="shared" si="8"/>
        <v>17111</v>
      </c>
      <c r="R37" s="119" t="s">
        <v>33</v>
      </c>
      <c r="S37" s="119" t="s">
        <v>33</v>
      </c>
      <c r="T37" s="119" t="s">
        <v>33</v>
      </c>
      <c r="U37" s="119" t="s">
        <v>33</v>
      </c>
      <c r="V37" s="119" t="s">
        <v>33</v>
      </c>
    </row>
    <row r="38" ht="22.5" spans="1:22">
      <c r="A38" s="116">
        <v>43708</v>
      </c>
      <c r="B38" s="117" t="s">
        <v>26</v>
      </c>
      <c r="C38" s="126" t="s">
        <v>58</v>
      </c>
      <c r="D38" s="117" t="s">
        <v>27</v>
      </c>
      <c r="E38" s="4"/>
      <c r="F38" s="4" t="s">
        <v>28</v>
      </c>
      <c r="G38" s="4" t="s">
        <v>29</v>
      </c>
      <c r="H38" s="4">
        <v>2410</v>
      </c>
      <c r="I38" s="4">
        <v>43698</v>
      </c>
      <c r="J38" s="4">
        <v>2924</v>
      </c>
      <c r="K38" s="4" t="s">
        <v>31</v>
      </c>
      <c r="L38" s="118">
        <v>0.17</v>
      </c>
      <c r="M38" s="4">
        <v>0</v>
      </c>
      <c r="N38" s="4" t="s">
        <v>32</v>
      </c>
      <c r="O38" s="6">
        <v>55780</v>
      </c>
      <c r="P38" s="6">
        <v>9483</v>
      </c>
      <c r="Q38" s="6">
        <f t="shared" si="8"/>
        <v>65263</v>
      </c>
      <c r="R38" s="119" t="s">
        <v>33</v>
      </c>
      <c r="S38" s="119" t="s">
        <v>33</v>
      </c>
      <c r="T38" s="119" t="s">
        <v>33</v>
      </c>
      <c r="U38" s="119" t="s">
        <v>33</v>
      </c>
      <c r="V38" s="119" t="s">
        <v>33</v>
      </c>
    </row>
    <row r="39" ht="22.5" spans="1:22">
      <c r="A39" s="116">
        <v>43708</v>
      </c>
      <c r="B39" s="117" t="s">
        <v>26</v>
      </c>
      <c r="C39" s="126" t="s">
        <v>58</v>
      </c>
      <c r="D39" s="117" t="s">
        <v>27</v>
      </c>
      <c r="E39" s="4"/>
      <c r="F39" s="4" t="s">
        <v>28</v>
      </c>
      <c r="G39" s="4" t="s">
        <v>29</v>
      </c>
      <c r="H39" s="4">
        <v>2422</v>
      </c>
      <c r="I39" s="4">
        <v>43699</v>
      </c>
      <c r="J39" s="4">
        <v>2905</v>
      </c>
      <c r="K39" s="4" t="s">
        <v>31</v>
      </c>
      <c r="L39" s="118">
        <v>0.17</v>
      </c>
      <c r="M39" s="4">
        <v>0</v>
      </c>
      <c r="N39" s="4" t="s">
        <v>32</v>
      </c>
      <c r="O39" s="6">
        <v>87179</v>
      </c>
      <c r="P39" s="6">
        <v>14821</v>
      </c>
      <c r="Q39" s="6">
        <f t="shared" si="8"/>
        <v>102000</v>
      </c>
      <c r="R39" s="119" t="s">
        <v>33</v>
      </c>
      <c r="S39" s="119" t="s">
        <v>33</v>
      </c>
      <c r="T39" s="119" t="s">
        <v>33</v>
      </c>
      <c r="U39" s="119" t="s">
        <v>33</v>
      </c>
      <c r="V39" s="119" t="s">
        <v>33</v>
      </c>
    </row>
    <row r="40" ht="22.5" spans="1:22">
      <c r="A40" s="116">
        <v>43708</v>
      </c>
      <c r="B40" s="117" t="s">
        <v>26</v>
      </c>
      <c r="C40" s="126" t="s">
        <v>58</v>
      </c>
      <c r="D40" s="117" t="s">
        <v>27</v>
      </c>
      <c r="E40" s="4"/>
      <c r="F40" s="4" t="s">
        <v>28</v>
      </c>
      <c r="G40" s="4" t="s">
        <v>29</v>
      </c>
      <c r="H40" s="4">
        <v>2423</v>
      </c>
      <c r="I40" s="4">
        <v>43699</v>
      </c>
      <c r="J40" s="4">
        <v>2836</v>
      </c>
      <c r="K40" s="4" t="s">
        <v>31</v>
      </c>
      <c r="L40" s="118">
        <v>0.17</v>
      </c>
      <c r="M40" s="4">
        <v>0</v>
      </c>
      <c r="N40" s="4" t="s">
        <v>32</v>
      </c>
      <c r="O40" s="6">
        <v>14530</v>
      </c>
      <c r="P40" s="6">
        <v>2470</v>
      </c>
      <c r="Q40" s="6">
        <f t="shared" si="8"/>
        <v>17000</v>
      </c>
      <c r="R40" s="119" t="s">
        <v>33</v>
      </c>
      <c r="S40" s="119" t="s">
        <v>33</v>
      </c>
      <c r="T40" s="119" t="s">
        <v>33</v>
      </c>
      <c r="U40" s="119" t="s">
        <v>33</v>
      </c>
      <c r="V40" s="119" t="s">
        <v>33</v>
      </c>
    </row>
    <row r="41" spans="1:22">
      <c r="A41" s="116">
        <v>43708</v>
      </c>
      <c r="B41" s="117" t="s">
        <v>26</v>
      </c>
      <c r="C41" s="126"/>
      <c r="D41" s="117" t="s">
        <v>27</v>
      </c>
      <c r="E41" s="4"/>
      <c r="F41" s="4" t="s">
        <v>28</v>
      </c>
      <c r="G41" s="4" t="s">
        <v>29</v>
      </c>
      <c r="H41" s="4">
        <v>2743</v>
      </c>
      <c r="I41" s="4">
        <v>43680</v>
      </c>
      <c r="J41" s="4">
        <v>3006</v>
      </c>
      <c r="K41" s="4" t="s">
        <v>42</v>
      </c>
      <c r="L41" s="118" t="s">
        <v>33</v>
      </c>
      <c r="M41" s="4">
        <v>0</v>
      </c>
      <c r="N41" s="4" t="s">
        <v>32</v>
      </c>
      <c r="O41" s="6">
        <v>26000</v>
      </c>
      <c r="P41" s="6">
        <v>0</v>
      </c>
      <c r="Q41" s="6">
        <f t="shared" si="8"/>
        <v>26000</v>
      </c>
      <c r="R41" s="120">
        <v>0.045</v>
      </c>
      <c r="S41" s="121">
        <f>+Q41*R41</f>
        <v>1170</v>
      </c>
      <c r="T41" s="124"/>
      <c r="U41" s="122"/>
      <c r="V41" s="123">
        <f>+S41-U41</f>
        <v>1170</v>
      </c>
    </row>
    <row r="42" spans="1:22">
      <c r="A42" s="116">
        <v>43708</v>
      </c>
      <c r="B42" s="117" t="s">
        <v>26</v>
      </c>
      <c r="C42" s="126"/>
      <c r="D42" s="117" t="s">
        <v>27</v>
      </c>
      <c r="E42" s="4"/>
      <c r="F42" s="4" t="s">
        <v>28</v>
      </c>
      <c r="G42" s="4" t="s">
        <v>29</v>
      </c>
      <c r="H42" s="4">
        <v>1185</v>
      </c>
      <c r="I42" s="4">
        <v>43704</v>
      </c>
      <c r="J42" s="4">
        <v>3302</v>
      </c>
      <c r="K42" s="4" t="s">
        <v>31</v>
      </c>
      <c r="L42" s="118">
        <v>0.17</v>
      </c>
      <c r="M42" s="4">
        <v>10</v>
      </c>
      <c r="N42" s="4" t="s">
        <v>32</v>
      </c>
      <c r="O42" s="6">
        <v>33500</v>
      </c>
      <c r="P42" s="6">
        <v>5695</v>
      </c>
      <c r="Q42" s="6">
        <f t="shared" si="8"/>
        <v>39195</v>
      </c>
      <c r="R42" s="119" t="s">
        <v>33</v>
      </c>
      <c r="S42" s="119" t="s">
        <v>33</v>
      </c>
      <c r="T42" s="119" t="s">
        <v>33</v>
      </c>
      <c r="U42" s="119" t="s">
        <v>33</v>
      </c>
      <c r="V42" s="119" t="s">
        <v>33</v>
      </c>
    </row>
    <row r="43" spans="1:22">
      <c r="A43" s="116">
        <v>43708</v>
      </c>
      <c r="B43" s="117" t="s">
        <v>26</v>
      </c>
      <c r="C43" s="126"/>
      <c r="D43" s="117" t="s">
        <v>27</v>
      </c>
      <c r="E43" s="4" t="s">
        <v>51</v>
      </c>
      <c r="F43" s="4" t="s">
        <v>28</v>
      </c>
      <c r="G43" s="4" t="s">
        <v>29</v>
      </c>
      <c r="H43" s="4">
        <v>577</v>
      </c>
      <c r="I43" s="4">
        <v>43696</v>
      </c>
      <c r="J43" s="4">
        <v>3302</v>
      </c>
      <c r="K43" s="4" t="s">
        <v>42</v>
      </c>
      <c r="L43" s="118" t="s">
        <v>33</v>
      </c>
      <c r="M43" s="4">
        <v>10</v>
      </c>
      <c r="N43" s="4" t="s">
        <v>32</v>
      </c>
      <c r="O43" s="6">
        <v>9145</v>
      </c>
      <c r="P43" s="6">
        <v>0</v>
      </c>
      <c r="Q43" s="6">
        <f t="shared" si="8"/>
        <v>9145</v>
      </c>
      <c r="R43" s="119" t="s">
        <v>33</v>
      </c>
      <c r="S43" s="119" t="s">
        <v>33</v>
      </c>
      <c r="T43" s="119" t="s">
        <v>33</v>
      </c>
      <c r="U43" s="119" t="s">
        <v>33</v>
      </c>
      <c r="V43" s="119" t="s">
        <v>33</v>
      </c>
    </row>
    <row r="44" ht="22.5" spans="1:22">
      <c r="A44" s="116">
        <v>43708</v>
      </c>
      <c r="B44" s="117" t="s">
        <v>26</v>
      </c>
      <c r="C44" s="126" t="s">
        <v>59</v>
      </c>
      <c r="D44" s="117" t="s">
        <v>27</v>
      </c>
      <c r="E44" s="4"/>
      <c r="F44" s="4" t="s">
        <v>49</v>
      </c>
      <c r="G44" s="4" t="s">
        <v>29</v>
      </c>
      <c r="H44" s="4">
        <v>31</v>
      </c>
      <c r="I44" s="4">
        <v>43700</v>
      </c>
      <c r="J44" s="4">
        <v>7607</v>
      </c>
      <c r="K44" s="4" t="s">
        <v>42</v>
      </c>
      <c r="L44" s="118">
        <v>0</v>
      </c>
      <c r="M44" s="4">
        <v>0</v>
      </c>
      <c r="N44" s="4" t="s">
        <v>32</v>
      </c>
      <c r="O44" s="6">
        <v>77085</v>
      </c>
      <c r="P44" s="6">
        <v>0</v>
      </c>
      <c r="Q44" s="6">
        <f t="shared" si="8"/>
        <v>77085</v>
      </c>
      <c r="R44" s="120">
        <v>0.045</v>
      </c>
      <c r="S44" s="121">
        <f t="shared" ref="S44:S52" si="9">+Q44*R44</f>
        <v>3468.825</v>
      </c>
      <c r="T44" s="120"/>
      <c r="U44" s="122">
        <f>+O44*T44</f>
        <v>0</v>
      </c>
      <c r="V44" s="123">
        <f t="shared" ref="V44:V52" si="10">+S44-U44</f>
        <v>3468.825</v>
      </c>
    </row>
    <row r="45" ht="22.5" spans="1:22">
      <c r="A45" s="116">
        <v>43708</v>
      </c>
      <c r="B45" s="117" t="s">
        <v>26</v>
      </c>
      <c r="C45" s="126" t="s">
        <v>60</v>
      </c>
      <c r="D45" s="117" t="s">
        <v>27</v>
      </c>
      <c r="E45" s="4"/>
      <c r="F45" s="4" t="s">
        <v>49</v>
      </c>
      <c r="G45" s="4" t="s">
        <v>29</v>
      </c>
      <c r="H45" s="4">
        <v>90</v>
      </c>
      <c r="I45" s="4">
        <v>43697</v>
      </c>
      <c r="J45" s="4">
        <v>4802</v>
      </c>
      <c r="K45" s="4" t="s">
        <v>42</v>
      </c>
      <c r="L45" s="118" t="s">
        <v>33</v>
      </c>
      <c r="M45" s="4">
        <v>0</v>
      </c>
      <c r="N45" s="4" t="s">
        <v>32</v>
      </c>
      <c r="O45" s="6">
        <v>546672</v>
      </c>
      <c r="P45" s="6">
        <v>0</v>
      </c>
      <c r="Q45" s="6">
        <f t="shared" si="8"/>
        <v>546672</v>
      </c>
      <c r="R45" s="120">
        <v>0.045</v>
      </c>
      <c r="S45" s="121">
        <f t="shared" si="9"/>
        <v>24600.24</v>
      </c>
      <c r="T45" s="120"/>
      <c r="U45" s="123">
        <f>+O45*T45</f>
        <v>0</v>
      </c>
      <c r="V45" s="125">
        <f t="shared" si="10"/>
        <v>24600.24</v>
      </c>
    </row>
    <row r="46" ht="22.5" spans="1:22">
      <c r="A46" s="116">
        <v>43708</v>
      </c>
      <c r="B46" s="117" t="s">
        <v>26</v>
      </c>
      <c r="C46" s="126" t="s">
        <v>61</v>
      </c>
      <c r="D46" s="117" t="s">
        <v>27</v>
      </c>
      <c r="E46" s="4"/>
      <c r="F46" s="4" t="s">
        <v>49</v>
      </c>
      <c r="G46" s="4" t="s">
        <v>29</v>
      </c>
      <c r="H46" s="4">
        <v>11</v>
      </c>
      <c r="I46" s="4">
        <v>43697</v>
      </c>
      <c r="J46" s="4">
        <v>2908</v>
      </c>
      <c r="K46" s="4" t="s">
        <v>42</v>
      </c>
      <c r="L46" s="118" t="s">
        <v>33</v>
      </c>
      <c r="M46" s="4">
        <v>0</v>
      </c>
      <c r="N46" s="4" t="s">
        <v>32</v>
      </c>
      <c r="O46" s="6">
        <v>58800</v>
      </c>
      <c r="P46" s="6">
        <v>0</v>
      </c>
      <c r="Q46" s="6">
        <f t="shared" si="8"/>
        <v>58800</v>
      </c>
      <c r="R46" s="120">
        <v>0.045</v>
      </c>
      <c r="S46" s="121">
        <f t="shared" si="9"/>
        <v>2646</v>
      </c>
      <c r="T46" s="120"/>
      <c r="U46" s="123">
        <f>+O46*T46</f>
        <v>0</v>
      </c>
      <c r="V46" s="125">
        <f t="shared" si="10"/>
        <v>2646</v>
      </c>
    </row>
    <row r="47" spans="1:22">
      <c r="A47" s="116">
        <v>43738</v>
      </c>
      <c r="B47" s="117" t="s">
        <v>26</v>
      </c>
      <c r="C47" s="4"/>
      <c r="D47" s="117" t="s">
        <v>27</v>
      </c>
      <c r="E47" s="4" t="s">
        <v>34</v>
      </c>
      <c r="F47" s="4" t="s">
        <v>28</v>
      </c>
      <c r="G47" s="4" t="s">
        <v>29</v>
      </c>
      <c r="H47" s="4">
        <v>5490</v>
      </c>
      <c r="I47" s="4" t="s">
        <v>62</v>
      </c>
      <c r="J47" s="4">
        <v>7010</v>
      </c>
      <c r="K47" s="4" t="s">
        <v>31</v>
      </c>
      <c r="L47" s="118">
        <v>0.17</v>
      </c>
      <c r="M47" s="4">
        <v>52500</v>
      </c>
      <c r="N47" s="4" t="s">
        <v>32</v>
      </c>
      <c r="O47" s="6">
        <v>73500</v>
      </c>
      <c r="P47" s="6">
        <v>12495</v>
      </c>
      <c r="Q47" s="6">
        <f t="shared" si="8"/>
        <v>85995</v>
      </c>
      <c r="R47" s="120">
        <v>0.045</v>
      </c>
      <c r="S47" s="121">
        <f t="shared" si="9"/>
        <v>3869.775</v>
      </c>
      <c r="T47" s="120">
        <v>0.045</v>
      </c>
      <c r="U47" s="122">
        <f>+Q47*T47</f>
        <v>3869.775</v>
      </c>
      <c r="V47" s="125">
        <f t="shared" si="10"/>
        <v>0</v>
      </c>
    </row>
    <row r="48" spans="1:22">
      <c r="A48" s="116">
        <v>43738</v>
      </c>
      <c r="B48" s="117" t="s">
        <v>26</v>
      </c>
      <c r="C48" s="4"/>
      <c r="D48" s="117" t="s">
        <v>27</v>
      </c>
      <c r="E48" s="4" t="s">
        <v>34</v>
      </c>
      <c r="F48" s="4" t="s">
        <v>28</v>
      </c>
      <c r="G48" s="4" t="s">
        <v>29</v>
      </c>
      <c r="H48" s="4">
        <v>5491</v>
      </c>
      <c r="I48" s="4" t="s">
        <v>62</v>
      </c>
      <c r="J48" s="4">
        <v>7010</v>
      </c>
      <c r="K48" s="4" t="s">
        <v>31</v>
      </c>
      <c r="L48" s="118">
        <v>0.17</v>
      </c>
      <c r="M48" s="4">
        <v>52100</v>
      </c>
      <c r="N48" s="4" t="s">
        <v>32</v>
      </c>
      <c r="O48" s="6">
        <v>76066</v>
      </c>
      <c r="P48" s="6">
        <v>12931</v>
      </c>
      <c r="Q48" s="6">
        <f t="shared" si="8"/>
        <v>88997</v>
      </c>
      <c r="R48" s="120">
        <v>0.045</v>
      </c>
      <c r="S48" s="121">
        <f t="shared" si="9"/>
        <v>4004.865</v>
      </c>
      <c r="T48" s="120">
        <v>0.045</v>
      </c>
      <c r="U48" s="122">
        <f>+Q48*T48</f>
        <v>4004.865</v>
      </c>
      <c r="V48" s="125">
        <f t="shared" si="10"/>
        <v>0</v>
      </c>
    </row>
    <row r="49" spans="1:22">
      <c r="A49" s="116">
        <v>43738</v>
      </c>
      <c r="B49" s="117" t="s">
        <v>26</v>
      </c>
      <c r="C49" s="4"/>
      <c r="D49" s="117" t="s">
        <v>27</v>
      </c>
      <c r="E49" s="4" t="s">
        <v>34</v>
      </c>
      <c r="F49" s="4" t="s">
        <v>28</v>
      </c>
      <c r="G49" s="4" t="s">
        <v>29</v>
      </c>
      <c r="H49" s="4">
        <v>5507</v>
      </c>
      <c r="I49" s="4" t="s">
        <v>63</v>
      </c>
      <c r="J49" s="4">
        <v>7010</v>
      </c>
      <c r="K49" s="4" t="s">
        <v>31</v>
      </c>
      <c r="L49" s="118">
        <v>0.17</v>
      </c>
      <c r="M49" s="4">
        <v>34613</v>
      </c>
      <c r="N49" s="4" t="s">
        <v>32</v>
      </c>
      <c r="O49" s="6">
        <v>96916</v>
      </c>
      <c r="P49" s="6">
        <v>16476</v>
      </c>
      <c r="Q49" s="6">
        <f t="shared" si="8"/>
        <v>113392</v>
      </c>
      <c r="R49" s="120">
        <v>0.045</v>
      </c>
      <c r="S49" s="121">
        <f t="shared" si="9"/>
        <v>5102.64</v>
      </c>
      <c r="T49" s="120">
        <v>0.045</v>
      </c>
      <c r="U49" s="122">
        <f>+Q49*T49</f>
        <v>5102.64</v>
      </c>
      <c r="V49" s="125">
        <f t="shared" si="10"/>
        <v>0</v>
      </c>
    </row>
    <row r="50" spans="1:22">
      <c r="A50" s="116">
        <v>43738</v>
      </c>
      <c r="B50" s="117" t="s">
        <v>26</v>
      </c>
      <c r="C50" s="4"/>
      <c r="D50" s="117" t="s">
        <v>27</v>
      </c>
      <c r="E50" s="4" t="s">
        <v>34</v>
      </c>
      <c r="F50" s="4" t="s">
        <v>28</v>
      </c>
      <c r="G50" s="4" t="s">
        <v>29</v>
      </c>
      <c r="H50" s="4">
        <v>5508</v>
      </c>
      <c r="I50" s="4" t="s">
        <v>63</v>
      </c>
      <c r="J50" s="4">
        <v>7010</v>
      </c>
      <c r="K50" s="4" t="s">
        <v>31</v>
      </c>
      <c r="L50" s="118">
        <v>0.17</v>
      </c>
      <c r="M50" s="4">
        <v>55200</v>
      </c>
      <c r="N50" s="4" t="s">
        <v>32</v>
      </c>
      <c r="O50" s="6">
        <v>94392</v>
      </c>
      <c r="P50" s="6">
        <v>16047</v>
      </c>
      <c r="Q50" s="6">
        <f t="shared" si="8"/>
        <v>110439</v>
      </c>
      <c r="R50" s="120">
        <v>0.045</v>
      </c>
      <c r="S50" s="121">
        <f t="shared" si="9"/>
        <v>4969.755</v>
      </c>
      <c r="T50" s="120">
        <v>0.045</v>
      </c>
      <c r="U50" s="122">
        <f>+Q50*T50</f>
        <v>4969.755</v>
      </c>
      <c r="V50" s="125">
        <f t="shared" si="10"/>
        <v>0</v>
      </c>
    </row>
    <row r="51" spans="1:22">
      <c r="A51" s="116">
        <v>43738</v>
      </c>
      <c r="B51" s="117" t="s">
        <v>26</v>
      </c>
      <c r="C51" s="4"/>
      <c r="D51" s="117" t="s">
        <v>27</v>
      </c>
      <c r="E51" s="4" t="s">
        <v>34</v>
      </c>
      <c r="F51" s="4" t="s">
        <v>28</v>
      </c>
      <c r="G51" s="4" t="s">
        <v>29</v>
      </c>
      <c r="H51" s="4" t="s">
        <v>64</v>
      </c>
      <c r="I51" s="4" t="s">
        <v>65</v>
      </c>
      <c r="J51" s="4">
        <v>3808</v>
      </c>
      <c r="K51" s="4" t="s">
        <v>31</v>
      </c>
      <c r="L51" s="118">
        <v>0.17</v>
      </c>
      <c r="M51" s="4">
        <v>6</v>
      </c>
      <c r="N51" s="4" t="s">
        <v>32</v>
      </c>
      <c r="O51" s="6">
        <v>11695</v>
      </c>
      <c r="P51" s="6">
        <v>1988</v>
      </c>
      <c r="Q51" s="6">
        <f t="shared" si="8"/>
        <v>13683</v>
      </c>
      <c r="R51" s="120">
        <v>0.045</v>
      </c>
      <c r="S51" s="121">
        <f t="shared" si="9"/>
        <v>615.735</v>
      </c>
      <c r="T51" s="120"/>
      <c r="U51" s="123">
        <f>+O51*T51</f>
        <v>0</v>
      </c>
      <c r="V51" s="125">
        <f t="shared" si="10"/>
        <v>615.735</v>
      </c>
    </row>
    <row r="52" spans="1:22">
      <c r="A52" s="116">
        <v>43738</v>
      </c>
      <c r="B52" s="117" t="s">
        <v>26</v>
      </c>
      <c r="C52" s="4"/>
      <c r="D52" s="117" t="s">
        <v>27</v>
      </c>
      <c r="E52" s="4" t="s">
        <v>34</v>
      </c>
      <c r="F52" s="4" t="s">
        <v>28</v>
      </c>
      <c r="G52" s="4" t="s">
        <v>29</v>
      </c>
      <c r="H52" s="4" t="s">
        <v>64</v>
      </c>
      <c r="I52" s="4" t="s">
        <v>65</v>
      </c>
      <c r="J52" s="4">
        <v>9603</v>
      </c>
      <c r="K52" s="4" t="s">
        <v>31</v>
      </c>
      <c r="L52" s="118">
        <v>0.17</v>
      </c>
      <c r="M52" s="4">
        <v>2</v>
      </c>
      <c r="N52" s="4" t="s">
        <v>32</v>
      </c>
      <c r="O52" s="6">
        <v>2420</v>
      </c>
      <c r="P52" s="6">
        <v>411</v>
      </c>
      <c r="Q52" s="6">
        <f t="shared" si="8"/>
        <v>2831</v>
      </c>
      <c r="R52" s="120">
        <v>0.045</v>
      </c>
      <c r="S52" s="121">
        <f t="shared" si="9"/>
        <v>127.395</v>
      </c>
      <c r="T52" s="120"/>
      <c r="U52" s="123">
        <f>+O52*T52</f>
        <v>0</v>
      </c>
      <c r="V52" s="125">
        <f t="shared" si="10"/>
        <v>127.395</v>
      </c>
    </row>
    <row r="53" spans="1:22">
      <c r="A53" s="116">
        <v>43738</v>
      </c>
      <c r="B53" s="117" t="s">
        <v>26</v>
      </c>
      <c r="C53" s="4"/>
      <c r="D53" s="117" t="s">
        <v>27</v>
      </c>
      <c r="E53" s="4" t="s">
        <v>34</v>
      </c>
      <c r="F53" s="4" t="s">
        <v>28</v>
      </c>
      <c r="G53" s="4" t="s">
        <v>29</v>
      </c>
      <c r="H53" s="4" t="s">
        <v>66</v>
      </c>
      <c r="I53" s="4" t="s">
        <v>67</v>
      </c>
      <c r="J53" s="4">
        <v>3006</v>
      </c>
      <c r="K53" s="4" t="s">
        <v>42</v>
      </c>
      <c r="L53" s="118" t="s">
        <v>33</v>
      </c>
      <c r="M53" s="4">
        <v>0</v>
      </c>
      <c r="N53" s="4" t="s">
        <v>32</v>
      </c>
      <c r="O53" s="6">
        <v>556250</v>
      </c>
      <c r="P53" s="6">
        <v>0</v>
      </c>
      <c r="Q53" s="6">
        <f t="shared" si="8"/>
        <v>556250</v>
      </c>
      <c r="R53" s="119" t="s">
        <v>33</v>
      </c>
      <c r="S53" s="119" t="s">
        <v>33</v>
      </c>
      <c r="T53" s="119" t="s">
        <v>33</v>
      </c>
      <c r="U53" s="119" t="s">
        <v>33</v>
      </c>
      <c r="V53" s="119" t="s">
        <v>33</v>
      </c>
    </row>
    <row r="54" spans="1:22">
      <c r="A54" s="116">
        <v>43738</v>
      </c>
      <c r="B54" s="117" t="s">
        <v>26</v>
      </c>
      <c r="C54" s="4"/>
      <c r="D54" s="117" t="s">
        <v>27</v>
      </c>
      <c r="E54" s="4" t="s">
        <v>34</v>
      </c>
      <c r="F54" s="4" t="s">
        <v>28</v>
      </c>
      <c r="G54" s="4" t="s">
        <v>29</v>
      </c>
      <c r="H54" s="4" t="s">
        <v>68</v>
      </c>
      <c r="I54" s="4" t="s">
        <v>67</v>
      </c>
      <c r="J54" s="4">
        <v>3006</v>
      </c>
      <c r="K54" s="4" t="s">
        <v>42</v>
      </c>
      <c r="L54" s="118" t="s">
        <v>33</v>
      </c>
      <c r="M54" s="4">
        <v>0</v>
      </c>
      <c r="N54" s="4" t="s">
        <v>32</v>
      </c>
      <c r="O54" s="6">
        <v>556250</v>
      </c>
      <c r="P54" s="6">
        <v>0</v>
      </c>
      <c r="Q54" s="6">
        <f t="shared" si="8"/>
        <v>556250</v>
      </c>
      <c r="R54" s="119" t="s">
        <v>33</v>
      </c>
      <c r="S54" s="119" t="s">
        <v>33</v>
      </c>
      <c r="T54" s="119" t="s">
        <v>33</v>
      </c>
      <c r="U54" s="119" t="s">
        <v>33</v>
      </c>
      <c r="V54" s="119" t="s">
        <v>33</v>
      </c>
    </row>
    <row r="55" spans="1:22">
      <c r="A55" s="116">
        <v>43738</v>
      </c>
      <c r="B55" s="117" t="s">
        <v>26</v>
      </c>
      <c r="C55" s="4"/>
      <c r="D55" s="117" t="s">
        <v>27</v>
      </c>
      <c r="E55" s="4" t="s">
        <v>34</v>
      </c>
      <c r="F55" s="4" t="s">
        <v>28</v>
      </c>
      <c r="G55" s="4" t="s">
        <v>29</v>
      </c>
      <c r="H55" s="4">
        <v>2933</v>
      </c>
      <c r="I55" s="4" t="s">
        <v>69</v>
      </c>
      <c r="J55" s="4">
        <v>3006</v>
      </c>
      <c r="K55" s="4" t="s">
        <v>42</v>
      </c>
      <c r="L55" s="118" t="s">
        <v>33</v>
      </c>
      <c r="M55" s="4">
        <v>1</v>
      </c>
      <c r="N55" s="4" t="s">
        <v>32</v>
      </c>
      <c r="O55" s="6">
        <v>98240</v>
      </c>
      <c r="P55" s="6">
        <v>0</v>
      </c>
      <c r="Q55" s="6">
        <f t="shared" si="8"/>
        <v>98240</v>
      </c>
      <c r="R55" s="120">
        <v>0.045</v>
      </c>
      <c r="S55" s="121">
        <f>+Q55*R55</f>
        <v>4420.8</v>
      </c>
      <c r="T55" s="124"/>
      <c r="U55" s="122"/>
      <c r="V55" s="123">
        <f>+S55-U55</f>
        <v>4420.8</v>
      </c>
    </row>
    <row r="56" spans="1:22">
      <c r="A56" s="116">
        <v>43738</v>
      </c>
      <c r="B56" s="117" t="s">
        <v>26</v>
      </c>
      <c r="C56" s="4"/>
      <c r="D56" s="117" t="s">
        <v>27</v>
      </c>
      <c r="E56" s="4" t="s">
        <v>34</v>
      </c>
      <c r="F56" s="4" t="s">
        <v>28</v>
      </c>
      <c r="G56" s="4" t="s">
        <v>29</v>
      </c>
      <c r="H56" s="4">
        <v>5125</v>
      </c>
      <c r="I56" s="4" t="s">
        <v>70</v>
      </c>
      <c r="J56" s="4">
        <v>3302</v>
      </c>
      <c r="K56" s="4" t="s">
        <v>31</v>
      </c>
      <c r="L56" s="118">
        <v>0.17</v>
      </c>
      <c r="M56" s="4">
        <v>10</v>
      </c>
      <c r="N56" s="4" t="s">
        <v>32</v>
      </c>
      <c r="O56" s="6">
        <v>28000</v>
      </c>
      <c r="P56" s="6">
        <v>4760</v>
      </c>
      <c r="Q56" s="6">
        <f t="shared" si="8"/>
        <v>32760</v>
      </c>
      <c r="R56" s="120">
        <v>0.04</v>
      </c>
      <c r="S56" s="121">
        <f>+Q56*R56</f>
        <v>1310.4</v>
      </c>
      <c r="T56" s="120">
        <v>0</v>
      </c>
      <c r="U56" s="122">
        <f>+O56*T56</f>
        <v>0</v>
      </c>
      <c r="V56" s="123">
        <f>+S56-U56</f>
        <v>1310.4</v>
      </c>
    </row>
    <row r="57" spans="1:22">
      <c r="A57" s="116">
        <v>43738</v>
      </c>
      <c r="B57" s="117" t="s">
        <v>26</v>
      </c>
      <c r="C57" s="4"/>
      <c r="D57" s="117" t="s">
        <v>27</v>
      </c>
      <c r="E57" s="4" t="s">
        <v>34</v>
      </c>
      <c r="F57" s="4" t="s">
        <v>28</v>
      </c>
      <c r="G57" s="4" t="s">
        <v>29</v>
      </c>
      <c r="H57" s="4">
        <v>5126</v>
      </c>
      <c r="I57" s="4" t="s">
        <v>70</v>
      </c>
      <c r="J57" s="4">
        <v>3302</v>
      </c>
      <c r="K57" s="4" t="s">
        <v>31</v>
      </c>
      <c r="L57" s="118">
        <v>0.17</v>
      </c>
      <c r="M57" s="4">
        <v>5</v>
      </c>
      <c r="N57" s="4" t="s">
        <v>32</v>
      </c>
      <c r="O57" s="6">
        <v>11500</v>
      </c>
      <c r="P57" s="6">
        <v>1955</v>
      </c>
      <c r="Q57" s="6">
        <f t="shared" si="8"/>
        <v>13455</v>
      </c>
      <c r="R57" s="120">
        <v>0.04</v>
      </c>
      <c r="S57" s="121">
        <f>+Q57*R57</f>
        <v>538.2</v>
      </c>
      <c r="T57" s="120">
        <v>0</v>
      </c>
      <c r="U57" s="122">
        <f>+O57*T57</f>
        <v>0</v>
      </c>
      <c r="V57" s="123">
        <f>+S57-U57</f>
        <v>538.2</v>
      </c>
    </row>
    <row r="58" spans="1:22">
      <c r="A58" s="116">
        <v>43738</v>
      </c>
      <c r="B58" s="117" t="s">
        <v>26</v>
      </c>
      <c r="C58" s="4"/>
      <c r="D58" s="117" t="s">
        <v>27</v>
      </c>
      <c r="E58" s="4"/>
      <c r="F58" s="4" t="s">
        <v>28</v>
      </c>
      <c r="G58" s="4" t="s">
        <v>29</v>
      </c>
      <c r="H58" s="4">
        <v>1200</v>
      </c>
      <c r="I58" s="4" t="s">
        <v>71</v>
      </c>
      <c r="J58" s="4">
        <v>3006</v>
      </c>
      <c r="K58" s="4" t="s">
        <v>42</v>
      </c>
      <c r="L58" s="118" t="s">
        <v>33</v>
      </c>
      <c r="M58" s="4">
        <v>0</v>
      </c>
      <c r="N58" s="4" t="s">
        <v>32</v>
      </c>
      <c r="O58" s="6">
        <v>157800</v>
      </c>
      <c r="P58" s="6">
        <v>0</v>
      </c>
      <c r="Q58" s="6">
        <f t="shared" si="8"/>
        <v>157800</v>
      </c>
      <c r="R58" s="119" t="s">
        <v>33</v>
      </c>
      <c r="S58" s="119" t="s">
        <v>33</v>
      </c>
      <c r="T58" s="119" t="s">
        <v>33</v>
      </c>
      <c r="U58" s="119" t="s">
        <v>33</v>
      </c>
      <c r="V58" s="119" t="s">
        <v>33</v>
      </c>
    </row>
    <row r="59" spans="1:22">
      <c r="A59" s="116">
        <v>43738</v>
      </c>
      <c r="B59" s="117" t="s">
        <v>26</v>
      </c>
      <c r="C59" s="4"/>
      <c r="D59" s="117" t="s">
        <v>27</v>
      </c>
      <c r="E59" s="4" t="s">
        <v>34</v>
      </c>
      <c r="F59" s="4" t="s">
        <v>28</v>
      </c>
      <c r="G59" s="4" t="s">
        <v>29</v>
      </c>
      <c r="H59" s="4">
        <v>2632</v>
      </c>
      <c r="I59" s="4" t="s">
        <v>72</v>
      </c>
      <c r="J59" s="4">
        <v>3006</v>
      </c>
      <c r="K59" s="4" t="s">
        <v>31</v>
      </c>
      <c r="L59" s="118">
        <v>0.17</v>
      </c>
      <c r="M59" s="4">
        <v>20</v>
      </c>
      <c r="N59" s="4" t="s">
        <v>32</v>
      </c>
      <c r="O59" s="6">
        <v>20000</v>
      </c>
      <c r="P59" s="6">
        <v>3400</v>
      </c>
      <c r="Q59" s="6">
        <f t="shared" si="8"/>
        <v>23400</v>
      </c>
      <c r="R59" s="120">
        <v>0.045</v>
      </c>
      <c r="S59" s="121">
        <f>+Q59*R59</f>
        <v>1053</v>
      </c>
      <c r="T59" s="120"/>
      <c r="U59" s="123">
        <f>+O59*T59</f>
        <v>0</v>
      </c>
      <c r="V59" s="125">
        <f>+S59-U59</f>
        <v>1053</v>
      </c>
    </row>
    <row r="60" spans="1:22">
      <c r="A60" s="116">
        <v>43738</v>
      </c>
      <c r="B60" s="117" t="s">
        <v>26</v>
      </c>
      <c r="C60" s="4"/>
      <c r="D60" s="117" t="s">
        <v>27</v>
      </c>
      <c r="E60" s="4"/>
      <c r="F60" s="4" t="s">
        <v>28</v>
      </c>
      <c r="G60" s="4" t="s">
        <v>29</v>
      </c>
      <c r="H60" s="4">
        <v>2667</v>
      </c>
      <c r="I60" s="4" t="s">
        <v>73</v>
      </c>
      <c r="J60" s="4">
        <v>2905</v>
      </c>
      <c r="K60" s="4" t="s">
        <v>31</v>
      </c>
      <c r="L60" s="118">
        <v>0.17</v>
      </c>
      <c r="M60" s="4">
        <v>100</v>
      </c>
      <c r="N60" s="4" t="s">
        <v>32</v>
      </c>
      <c r="O60" s="6">
        <v>66600</v>
      </c>
      <c r="P60" s="6">
        <v>11322</v>
      </c>
      <c r="Q60" s="6">
        <f t="shared" si="8"/>
        <v>77922</v>
      </c>
      <c r="R60" s="119" t="s">
        <v>33</v>
      </c>
      <c r="S60" s="119" t="s">
        <v>33</v>
      </c>
      <c r="T60" s="119" t="s">
        <v>33</v>
      </c>
      <c r="U60" s="119" t="s">
        <v>33</v>
      </c>
      <c r="V60" s="119" t="s">
        <v>33</v>
      </c>
    </row>
    <row r="61" spans="1:22">
      <c r="A61" s="116">
        <v>43738</v>
      </c>
      <c r="B61" s="117" t="s">
        <v>26</v>
      </c>
      <c r="C61" s="4"/>
      <c r="D61" s="117" t="s">
        <v>27</v>
      </c>
      <c r="E61" s="4"/>
      <c r="F61" s="4" t="s">
        <v>28</v>
      </c>
      <c r="G61" s="4" t="s">
        <v>29</v>
      </c>
      <c r="H61" s="4">
        <v>2668</v>
      </c>
      <c r="I61" s="4" t="s">
        <v>73</v>
      </c>
      <c r="J61" s="4">
        <v>2916</v>
      </c>
      <c r="K61" s="4" t="s">
        <v>31</v>
      </c>
      <c r="L61" s="118">
        <v>0.17</v>
      </c>
      <c r="M61" s="4">
        <v>25</v>
      </c>
      <c r="N61" s="4" t="s">
        <v>32</v>
      </c>
      <c r="O61" s="6">
        <v>7625</v>
      </c>
      <c r="P61" s="6">
        <v>1296</v>
      </c>
      <c r="Q61" s="6">
        <f t="shared" si="8"/>
        <v>8921</v>
      </c>
      <c r="R61" s="119" t="s">
        <v>33</v>
      </c>
      <c r="S61" s="119" t="s">
        <v>33</v>
      </c>
      <c r="T61" s="119" t="s">
        <v>33</v>
      </c>
      <c r="U61" s="119" t="s">
        <v>33</v>
      </c>
      <c r="V61" s="119" t="s">
        <v>33</v>
      </c>
    </row>
    <row r="62" spans="1:22">
      <c r="A62" s="116">
        <v>43738</v>
      </c>
      <c r="B62" s="117" t="s">
        <v>26</v>
      </c>
      <c r="C62" s="4"/>
      <c r="D62" s="117" t="s">
        <v>27</v>
      </c>
      <c r="E62" s="4"/>
      <c r="F62" s="4" t="s">
        <v>28</v>
      </c>
      <c r="G62" s="4" t="s">
        <v>29</v>
      </c>
      <c r="H62" s="4">
        <v>2669</v>
      </c>
      <c r="I62" s="4" t="s">
        <v>73</v>
      </c>
      <c r="J62" s="4">
        <v>3912</v>
      </c>
      <c r="K62" s="4" t="s">
        <v>31</v>
      </c>
      <c r="L62" s="118">
        <v>0.17</v>
      </c>
      <c r="M62" s="4">
        <v>25</v>
      </c>
      <c r="N62" s="4" t="s">
        <v>32</v>
      </c>
      <c r="O62" s="6">
        <v>39175</v>
      </c>
      <c r="P62" s="6">
        <v>6660</v>
      </c>
      <c r="Q62" s="6">
        <f t="shared" si="8"/>
        <v>45835</v>
      </c>
      <c r="R62" s="119" t="s">
        <v>33</v>
      </c>
      <c r="S62" s="119" t="s">
        <v>33</v>
      </c>
      <c r="T62" s="119" t="s">
        <v>33</v>
      </c>
      <c r="U62" s="119" t="s">
        <v>33</v>
      </c>
      <c r="V62" s="119" t="s">
        <v>33</v>
      </c>
    </row>
    <row r="63" spans="1:22">
      <c r="A63" s="116">
        <v>43738</v>
      </c>
      <c r="B63" s="117" t="s">
        <v>26</v>
      </c>
      <c r="C63" s="4"/>
      <c r="D63" s="117" t="s">
        <v>27</v>
      </c>
      <c r="E63" s="4"/>
      <c r="F63" s="4" t="s">
        <v>28</v>
      </c>
      <c r="G63" s="4" t="s">
        <v>29</v>
      </c>
      <c r="H63" s="4">
        <v>2707</v>
      </c>
      <c r="I63" s="4" t="s">
        <v>74</v>
      </c>
      <c r="J63" s="4">
        <v>3913</v>
      </c>
      <c r="K63" s="4" t="s">
        <v>31</v>
      </c>
      <c r="L63" s="118">
        <v>0.17</v>
      </c>
      <c r="M63" s="4">
        <v>25</v>
      </c>
      <c r="N63" s="4" t="s">
        <v>32</v>
      </c>
      <c r="O63" s="6">
        <v>12625</v>
      </c>
      <c r="P63" s="6">
        <v>2146</v>
      </c>
      <c r="Q63" s="6">
        <f t="shared" si="8"/>
        <v>14771</v>
      </c>
      <c r="R63" s="119" t="s">
        <v>33</v>
      </c>
      <c r="S63" s="119" t="s">
        <v>33</v>
      </c>
      <c r="T63" s="119" t="s">
        <v>33</v>
      </c>
      <c r="U63" s="119" t="s">
        <v>33</v>
      </c>
      <c r="V63" s="119" t="s">
        <v>33</v>
      </c>
    </row>
    <row r="64" spans="1:22">
      <c r="A64" s="116">
        <v>43738</v>
      </c>
      <c r="B64" s="117" t="s">
        <v>26</v>
      </c>
      <c r="C64" s="4"/>
      <c r="D64" s="117" t="s">
        <v>27</v>
      </c>
      <c r="E64" s="4"/>
      <c r="F64" s="4" t="s">
        <v>28</v>
      </c>
      <c r="G64" s="4" t="s">
        <v>29</v>
      </c>
      <c r="H64" s="4">
        <v>2708</v>
      </c>
      <c r="I64" s="4" t="s">
        <v>74</v>
      </c>
      <c r="J64" s="4">
        <v>2811</v>
      </c>
      <c r="K64" s="4" t="s">
        <v>31</v>
      </c>
      <c r="L64" s="118">
        <v>0.17</v>
      </c>
      <c r="M64" s="4">
        <v>20</v>
      </c>
      <c r="N64" s="4" t="s">
        <v>32</v>
      </c>
      <c r="O64" s="6">
        <v>18780</v>
      </c>
      <c r="P64" s="6">
        <v>3193</v>
      </c>
      <c r="Q64" s="6">
        <f t="shared" si="8"/>
        <v>21973</v>
      </c>
      <c r="R64" s="119" t="s">
        <v>33</v>
      </c>
      <c r="S64" s="119" t="s">
        <v>33</v>
      </c>
      <c r="T64" s="119" t="s">
        <v>33</v>
      </c>
      <c r="U64" s="119" t="s">
        <v>33</v>
      </c>
      <c r="V64" s="119" t="s">
        <v>33</v>
      </c>
    </row>
    <row r="65" spans="1:22">
      <c r="A65" s="116">
        <v>43738</v>
      </c>
      <c r="B65" s="117" t="s">
        <v>26</v>
      </c>
      <c r="C65" s="4"/>
      <c r="D65" s="117" t="s">
        <v>27</v>
      </c>
      <c r="E65" s="4"/>
      <c r="F65" s="4" t="s">
        <v>28</v>
      </c>
      <c r="G65" s="4" t="s">
        <v>29</v>
      </c>
      <c r="H65" s="4">
        <v>2709</v>
      </c>
      <c r="I65" s="4" t="s">
        <v>74</v>
      </c>
      <c r="J65" s="4">
        <v>2918</v>
      </c>
      <c r="K65" s="4" t="s">
        <v>31</v>
      </c>
      <c r="L65" s="118">
        <v>0.17</v>
      </c>
      <c r="M65" s="4">
        <v>25</v>
      </c>
      <c r="N65" s="4" t="s">
        <v>32</v>
      </c>
      <c r="O65" s="6">
        <v>22250</v>
      </c>
      <c r="P65" s="6">
        <v>3783</v>
      </c>
      <c r="Q65" s="6">
        <f t="shared" si="8"/>
        <v>26033</v>
      </c>
      <c r="R65" s="119" t="s">
        <v>33</v>
      </c>
      <c r="S65" s="119" t="s">
        <v>33</v>
      </c>
      <c r="T65" s="119" t="s">
        <v>33</v>
      </c>
      <c r="U65" s="119" t="s">
        <v>33</v>
      </c>
      <c r="V65" s="119" t="s">
        <v>33</v>
      </c>
    </row>
    <row r="66" spans="1:22">
      <c r="A66" s="116">
        <v>43738</v>
      </c>
      <c r="B66" s="117" t="s">
        <v>26</v>
      </c>
      <c r="C66" s="4"/>
      <c r="D66" s="117" t="s">
        <v>27</v>
      </c>
      <c r="E66" s="4" t="s">
        <v>34</v>
      </c>
      <c r="F66" s="4" t="s">
        <v>49</v>
      </c>
      <c r="G66" s="4" t="s">
        <v>29</v>
      </c>
      <c r="H66" s="4">
        <v>71</v>
      </c>
      <c r="I66" s="4" t="s">
        <v>73</v>
      </c>
      <c r="J66" s="4">
        <v>4802</v>
      </c>
      <c r="K66" s="4" t="s">
        <v>42</v>
      </c>
      <c r="L66" s="118" t="s">
        <v>33</v>
      </c>
      <c r="M66" s="4">
        <v>0</v>
      </c>
      <c r="N66" s="4" t="s">
        <v>32</v>
      </c>
      <c r="O66" s="6">
        <v>430712</v>
      </c>
      <c r="P66" s="6">
        <v>0</v>
      </c>
      <c r="Q66" s="6">
        <f t="shared" ref="Q66:Q97" si="11">SUM(O66:P66)</f>
        <v>430712</v>
      </c>
      <c r="R66" s="120">
        <v>0.045</v>
      </c>
      <c r="S66" s="121">
        <f>+Q66*R66</f>
        <v>19382.04</v>
      </c>
      <c r="T66" s="120"/>
      <c r="U66" s="123">
        <f>+O66*T66</f>
        <v>0</v>
      </c>
      <c r="V66" s="125">
        <f>+S66-U66</f>
        <v>19382.04</v>
      </c>
    </row>
    <row r="67" spans="1:22">
      <c r="A67" s="116">
        <v>43738</v>
      </c>
      <c r="B67" s="117" t="s">
        <v>26</v>
      </c>
      <c r="C67" s="4"/>
      <c r="D67" s="117" t="s">
        <v>27</v>
      </c>
      <c r="E67" s="4" t="s">
        <v>51</v>
      </c>
      <c r="F67" s="4" t="s">
        <v>49</v>
      </c>
      <c r="G67" s="4" t="s">
        <v>29</v>
      </c>
      <c r="H67" s="4">
        <v>55</v>
      </c>
      <c r="I67" s="4" t="s">
        <v>73</v>
      </c>
      <c r="J67" s="4">
        <v>7607</v>
      </c>
      <c r="K67" s="4" t="s">
        <v>42</v>
      </c>
      <c r="L67" s="118" t="s">
        <v>33</v>
      </c>
      <c r="M67" s="4">
        <v>0</v>
      </c>
      <c r="N67" s="4" t="s">
        <v>32</v>
      </c>
      <c r="O67" s="6">
        <v>492420</v>
      </c>
      <c r="P67" s="6">
        <v>0</v>
      </c>
      <c r="Q67" s="6">
        <f t="shared" si="11"/>
        <v>492420</v>
      </c>
      <c r="R67" s="120">
        <v>0.045</v>
      </c>
      <c r="S67" s="121">
        <f>+Q67*R67</f>
        <v>22158.9</v>
      </c>
      <c r="T67" s="120"/>
      <c r="U67" s="122">
        <f>+O67*T67</f>
        <v>0</v>
      </c>
      <c r="V67" s="123">
        <f>+S67-U67</f>
        <v>22158.9</v>
      </c>
    </row>
    <row r="68" spans="1:22">
      <c r="A68" s="116">
        <v>43738</v>
      </c>
      <c r="B68" s="117" t="s">
        <v>26</v>
      </c>
      <c r="C68" s="4"/>
      <c r="D68" s="117" t="s">
        <v>27</v>
      </c>
      <c r="E68" s="4" t="s">
        <v>34</v>
      </c>
      <c r="F68" s="4" t="s">
        <v>49</v>
      </c>
      <c r="G68" s="4" t="s">
        <v>29</v>
      </c>
      <c r="H68" s="4">
        <v>31</v>
      </c>
      <c r="I68" s="4" t="s">
        <v>74</v>
      </c>
      <c r="J68" s="4">
        <v>4808</v>
      </c>
      <c r="K68" s="4" t="s">
        <v>42</v>
      </c>
      <c r="L68" s="118" t="s">
        <v>33</v>
      </c>
      <c r="M68" s="4">
        <v>0</v>
      </c>
      <c r="N68" s="4" t="s">
        <v>32</v>
      </c>
      <c r="O68" s="6">
        <v>492420</v>
      </c>
      <c r="P68" s="6">
        <v>0</v>
      </c>
      <c r="Q68" s="6">
        <f t="shared" si="11"/>
        <v>492420</v>
      </c>
      <c r="R68" s="120">
        <v>0.045</v>
      </c>
      <c r="S68" s="121">
        <f>+Q68*R68</f>
        <v>22158.9</v>
      </c>
      <c r="T68" s="120">
        <v>0.045</v>
      </c>
      <c r="U68" s="123">
        <f>+O68*T68</f>
        <v>22158.9</v>
      </c>
      <c r="V68" s="125">
        <f>+S68-U68</f>
        <v>0</v>
      </c>
    </row>
    <row r="69" spans="1:22">
      <c r="A69" s="116">
        <v>43738</v>
      </c>
      <c r="B69" s="117" t="s">
        <v>26</v>
      </c>
      <c r="C69" s="4"/>
      <c r="D69" s="117" t="s">
        <v>27</v>
      </c>
      <c r="E69" s="4" t="s">
        <v>34</v>
      </c>
      <c r="F69" s="4" t="s">
        <v>49</v>
      </c>
      <c r="G69" s="4" t="s">
        <v>29</v>
      </c>
      <c r="H69" s="4">
        <v>69</v>
      </c>
      <c r="I69" s="4" t="s">
        <v>75</v>
      </c>
      <c r="J69" s="4">
        <v>2904</v>
      </c>
      <c r="K69" s="4" t="s">
        <v>42</v>
      </c>
      <c r="L69" s="118" t="s">
        <v>33</v>
      </c>
      <c r="M69" s="4">
        <v>0</v>
      </c>
      <c r="N69" s="4" t="s">
        <v>32</v>
      </c>
      <c r="O69" s="6">
        <v>25960</v>
      </c>
      <c r="P69" s="6">
        <v>0</v>
      </c>
      <c r="Q69" s="6">
        <f t="shared" si="11"/>
        <v>25960</v>
      </c>
      <c r="R69" s="120">
        <v>0.045</v>
      </c>
      <c r="S69" s="121">
        <f>+Q69*R69</f>
        <v>1168.2</v>
      </c>
      <c r="T69" s="120"/>
      <c r="U69" s="123">
        <f>+O69*T69</f>
        <v>0</v>
      </c>
      <c r="V69" s="125">
        <f>+S69-U69</f>
        <v>1168.2</v>
      </c>
    </row>
    <row r="70" spans="1:22">
      <c r="A70" s="116">
        <v>43769</v>
      </c>
      <c r="B70" s="117" t="s">
        <v>26</v>
      </c>
      <c r="C70" s="4"/>
      <c r="D70" s="117" t="s">
        <v>27</v>
      </c>
      <c r="E70" s="4" t="s">
        <v>34</v>
      </c>
      <c r="F70" s="4" t="s">
        <v>28</v>
      </c>
      <c r="G70" s="4" t="s">
        <v>29</v>
      </c>
      <c r="H70" s="4">
        <v>834</v>
      </c>
      <c r="I70" s="4" t="s">
        <v>76</v>
      </c>
      <c r="J70" s="4"/>
      <c r="K70" s="4" t="s">
        <v>42</v>
      </c>
      <c r="L70" s="118" t="s">
        <v>33</v>
      </c>
      <c r="M70" s="4">
        <v>0</v>
      </c>
      <c r="N70" s="4" t="s">
        <v>32</v>
      </c>
      <c r="O70" s="6">
        <v>80730</v>
      </c>
      <c r="P70" s="6">
        <v>0</v>
      </c>
      <c r="Q70" s="6">
        <f t="shared" si="11"/>
        <v>80730</v>
      </c>
      <c r="R70" s="119" t="s">
        <v>33</v>
      </c>
      <c r="S70" s="119" t="s">
        <v>33</v>
      </c>
      <c r="T70" s="119" t="s">
        <v>33</v>
      </c>
      <c r="U70" s="119" t="s">
        <v>33</v>
      </c>
      <c r="V70" s="119" t="s">
        <v>33</v>
      </c>
    </row>
    <row r="71" spans="1:22">
      <c r="A71" s="116">
        <v>43769</v>
      </c>
      <c r="B71" s="117" t="s">
        <v>26</v>
      </c>
      <c r="C71" s="4"/>
      <c r="D71" s="117" t="s">
        <v>27</v>
      </c>
      <c r="E71" s="4" t="s">
        <v>34</v>
      </c>
      <c r="F71" s="4" t="s">
        <v>28</v>
      </c>
      <c r="G71" s="4" t="s">
        <v>29</v>
      </c>
      <c r="H71" s="4">
        <v>2392</v>
      </c>
      <c r="I71" s="4" t="s">
        <v>77</v>
      </c>
      <c r="J71" s="4"/>
      <c r="K71" s="4" t="s">
        <v>42</v>
      </c>
      <c r="L71" s="118" t="s">
        <v>33</v>
      </c>
      <c r="M71" s="4">
        <v>0</v>
      </c>
      <c r="N71" s="4" t="s">
        <v>32</v>
      </c>
      <c r="O71" s="6">
        <v>82625</v>
      </c>
      <c r="P71" s="6">
        <v>0</v>
      </c>
      <c r="Q71" s="6">
        <f t="shared" si="11"/>
        <v>82625</v>
      </c>
      <c r="R71" s="120">
        <v>0.045</v>
      </c>
      <c r="S71" s="121">
        <f>+Q71*R71</f>
        <v>3718.125</v>
      </c>
      <c r="T71" s="124"/>
      <c r="U71" s="122"/>
      <c r="V71" s="123">
        <f>+S71-U71</f>
        <v>3718.125</v>
      </c>
    </row>
    <row r="72" spans="1:22">
      <c r="A72" s="116">
        <v>43769</v>
      </c>
      <c r="B72" s="117" t="s">
        <v>26</v>
      </c>
      <c r="C72" s="4"/>
      <c r="D72" s="117" t="s">
        <v>27</v>
      </c>
      <c r="E72" s="4" t="s">
        <v>78</v>
      </c>
      <c r="F72" s="4" t="s">
        <v>28</v>
      </c>
      <c r="G72" s="4" t="s">
        <v>29</v>
      </c>
      <c r="H72" s="4">
        <v>502828</v>
      </c>
      <c r="I72" s="4" t="s">
        <v>79</v>
      </c>
      <c r="J72" s="4"/>
      <c r="K72" s="4" t="s">
        <v>42</v>
      </c>
      <c r="L72" s="118" t="s">
        <v>33</v>
      </c>
      <c r="M72" s="4">
        <v>0</v>
      </c>
      <c r="N72" s="4" t="s">
        <v>32</v>
      </c>
      <c r="O72" s="6">
        <v>525000</v>
      </c>
      <c r="P72" s="6">
        <v>0</v>
      </c>
      <c r="Q72" s="6">
        <f t="shared" si="11"/>
        <v>525000</v>
      </c>
      <c r="R72" s="120">
        <v>0.04</v>
      </c>
      <c r="S72" s="121">
        <f>+Q72*R72</f>
        <v>21000</v>
      </c>
      <c r="T72" s="120">
        <v>0</v>
      </c>
      <c r="U72" s="122">
        <f>+O72*T72</f>
        <v>0</v>
      </c>
      <c r="V72" s="123">
        <f>+S72-U72</f>
        <v>21000</v>
      </c>
    </row>
    <row r="73" spans="1:22">
      <c r="A73" s="116">
        <v>43769</v>
      </c>
      <c r="B73" s="117" t="s">
        <v>26</v>
      </c>
      <c r="C73" s="4"/>
      <c r="D73" s="117" t="s">
        <v>27</v>
      </c>
      <c r="E73" s="4" t="s">
        <v>78</v>
      </c>
      <c r="F73" s="4" t="s">
        <v>28</v>
      </c>
      <c r="G73" s="4" t="s">
        <v>29</v>
      </c>
      <c r="H73" s="4">
        <v>502923</v>
      </c>
      <c r="I73" s="4" t="s">
        <v>80</v>
      </c>
      <c r="J73" s="4"/>
      <c r="K73" s="4" t="s">
        <v>42</v>
      </c>
      <c r="L73" s="118" t="s">
        <v>33</v>
      </c>
      <c r="M73" s="4">
        <v>0</v>
      </c>
      <c r="N73" s="4" t="s">
        <v>32</v>
      </c>
      <c r="O73" s="6">
        <v>64900</v>
      </c>
      <c r="P73" s="6">
        <v>0</v>
      </c>
      <c r="Q73" s="6">
        <f t="shared" si="11"/>
        <v>64900</v>
      </c>
      <c r="R73" s="120">
        <v>0.04</v>
      </c>
      <c r="S73" s="121">
        <f>+Q73*R73</f>
        <v>2596</v>
      </c>
      <c r="T73" s="120">
        <v>0</v>
      </c>
      <c r="U73" s="122">
        <f>+O73*T73</f>
        <v>0</v>
      </c>
      <c r="V73" s="123">
        <f>+S73-U73</f>
        <v>2596</v>
      </c>
    </row>
    <row r="74" spans="1:22">
      <c r="A74" s="116">
        <v>43769</v>
      </c>
      <c r="B74" s="117" t="s">
        <v>26</v>
      </c>
      <c r="C74" s="4"/>
      <c r="D74" s="117" t="s">
        <v>27</v>
      </c>
      <c r="E74" s="4" t="s">
        <v>34</v>
      </c>
      <c r="F74" s="4" t="s">
        <v>28</v>
      </c>
      <c r="G74" s="4" t="s">
        <v>29</v>
      </c>
      <c r="H74" s="4">
        <v>2481</v>
      </c>
      <c r="I74" s="4" t="s">
        <v>81</v>
      </c>
      <c r="J74" s="4"/>
      <c r="K74" s="4" t="s">
        <v>42</v>
      </c>
      <c r="L74" s="118" t="s">
        <v>33</v>
      </c>
      <c r="M74" s="4">
        <v>0</v>
      </c>
      <c r="N74" s="4" t="s">
        <v>32</v>
      </c>
      <c r="O74" s="6">
        <v>82625</v>
      </c>
      <c r="P74" s="6">
        <v>0</v>
      </c>
      <c r="Q74" s="6">
        <f t="shared" si="11"/>
        <v>82625</v>
      </c>
      <c r="R74" s="120">
        <v>0.045</v>
      </c>
      <c r="S74" s="121">
        <f>+Q74*R74</f>
        <v>3718.125</v>
      </c>
      <c r="T74" s="124"/>
      <c r="U74" s="122"/>
      <c r="V74" s="123">
        <f>+S74-U74</f>
        <v>3718.125</v>
      </c>
    </row>
    <row r="75" spans="1:22">
      <c r="A75" s="116">
        <v>43769</v>
      </c>
      <c r="B75" s="117" t="s">
        <v>26</v>
      </c>
      <c r="C75" s="4"/>
      <c r="D75" s="117" t="s">
        <v>27</v>
      </c>
      <c r="E75" s="4" t="s">
        <v>78</v>
      </c>
      <c r="F75" s="4" t="s">
        <v>28</v>
      </c>
      <c r="G75" s="4" t="s">
        <v>29</v>
      </c>
      <c r="H75" s="4">
        <v>503378</v>
      </c>
      <c r="I75" s="4" t="s">
        <v>82</v>
      </c>
      <c r="J75" s="4"/>
      <c r="K75" s="4" t="s">
        <v>42</v>
      </c>
      <c r="L75" s="118" t="s">
        <v>33</v>
      </c>
      <c r="M75" s="4">
        <v>0</v>
      </c>
      <c r="N75" s="4" t="s">
        <v>32</v>
      </c>
      <c r="O75" s="6">
        <v>247500</v>
      </c>
      <c r="P75" s="6">
        <v>0</v>
      </c>
      <c r="Q75" s="6">
        <f t="shared" si="11"/>
        <v>247500</v>
      </c>
      <c r="R75" s="120">
        <v>0.04</v>
      </c>
      <c r="S75" s="121">
        <f>+Q75*R75</f>
        <v>9900</v>
      </c>
      <c r="T75" s="120">
        <v>0</v>
      </c>
      <c r="U75" s="122">
        <f>+O75*T75</f>
        <v>0</v>
      </c>
      <c r="V75" s="123">
        <f>+S75-U75</f>
        <v>9900</v>
      </c>
    </row>
    <row r="76" spans="1:22">
      <c r="A76" s="116">
        <v>43769</v>
      </c>
      <c r="B76" s="117" t="s">
        <v>26</v>
      </c>
      <c r="C76" s="4"/>
      <c r="D76" s="117" t="s">
        <v>27</v>
      </c>
      <c r="E76" s="4" t="s">
        <v>34</v>
      </c>
      <c r="F76" s="4" t="s">
        <v>28</v>
      </c>
      <c r="G76" s="4" t="s">
        <v>29</v>
      </c>
      <c r="H76" s="4" t="s">
        <v>83</v>
      </c>
      <c r="I76" s="4" t="s">
        <v>84</v>
      </c>
      <c r="J76" s="4">
        <v>1702</v>
      </c>
      <c r="K76" s="4" t="s">
        <v>31</v>
      </c>
      <c r="L76" s="118">
        <v>0.17</v>
      </c>
      <c r="M76" s="4">
        <v>90</v>
      </c>
      <c r="N76" s="4" t="s">
        <v>32</v>
      </c>
      <c r="O76" s="6">
        <v>102200</v>
      </c>
      <c r="P76" s="6">
        <v>17374</v>
      </c>
      <c r="Q76" s="6">
        <f t="shared" si="11"/>
        <v>119574</v>
      </c>
      <c r="R76" s="119" t="s">
        <v>33</v>
      </c>
      <c r="S76" s="119" t="s">
        <v>33</v>
      </c>
      <c r="T76" s="119" t="s">
        <v>33</v>
      </c>
      <c r="U76" s="119" t="s">
        <v>33</v>
      </c>
      <c r="V76" s="119" t="s">
        <v>33</v>
      </c>
    </row>
    <row r="77" spans="1:22">
      <c r="A77" s="116">
        <v>43769</v>
      </c>
      <c r="B77" s="117" t="s">
        <v>26</v>
      </c>
      <c r="C77" s="4"/>
      <c r="D77" s="117" t="s">
        <v>27</v>
      </c>
      <c r="E77" s="4" t="s">
        <v>34</v>
      </c>
      <c r="F77" s="4" t="s">
        <v>28</v>
      </c>
      <c r="G77" s="4" t="s">
        <v>29</v>
      </c>
      <c r="H77" s="4" t="s">
        <v>85</v>
      </c>
      <c r="I77" s="4" t="s">
        <v>86</v>
      </c>
      <c r="J77" s="4">
        <v>3006</v>
      </c>
      <c r="K77" s="4" t="s">
        <v>42</v>
      </c>
      <c r="L77" s="118" t="s">
        <v>33</v>
      </c>
      <c r="M77" s="4">
        <v>0</v>
      </c>
      <c r="N77" s="4" t="s">
        <v>32</v>
      </c>
      <c r="O77" s="6">
        <v>650000</v>
      </c>
      <c r="P77" s="6">
        <v>0</v>
      </c>
      <c r="Q77" s="6">
        <f t="shared" si="11"/>
        <v>650000</v>
      </c>
      <c r="R77" s="119" t="s">
        <v>33</v>
      </c>
      <c r="S77" s="119" t="s">
        <v>33</v>
      </c>
      <c r="T77" s="119" t="s">
        <v>33</v>
      </c>
      <c r="U77" s="119" t="s">
        <v>33</v>
      </c>
      <c r="V77" s="119" t="s">
        <v>33</v>
      </c>
    </row>
    <row r="78" spans="1:22">
      <c r="A78" s="116">
        <v>43769</v>
      </c>
      <c r="B78" s="117" t="s">
        <v>26</v>
      </c>
      <c r="C78" s="4"/>
      <c r="D78" s="117" t="s">
        <v>27</v>
      </c>
      <c r="E78" s="4" t="s">
        <v>34</v>
      </c>
      <c r="F78" s="4" t="s">
        <v>28</v>
      </c>
      <c r="G78" s="4" t="s">
        <v>29</v>
      </c>
      <c r="H78" s="4" t="s">
        <v>87</v>
      </c>
      <c r="I78" s="4" t="s">
        <v>88</v>
      </c>
      <c r="J78" s="4">
        <v>3006</v>
      </c>
      <c r="K78" s="4" t="s">
        <v>42</v>
      </c>
      <c r="L78" s="118" t="s">
        <v>33</v>
      </c>
      <c r="M78" s="4">
        <v>0</v>
      </c>
      <c r="N78" s="4" t="s">
        <v>32</v>
      </c>
      <c r="O78" s="6">
        <v>130000</v>
      </c>
      <c r="P78" s="6">
        <v>0</v>
      </c>
      <c r="Q78" s="6">
        <f t="shared" si="11"/>
        <v>130000</v>
      </c>
      <c r="R78" s="119" t="s">
        <v>33</v>
      </c>
      <c r="S78" s="119" t="s">
        <v>33</v>
      </c>
      <c r="T78" s="119" t="s">
        <v>33</v>
      </c>
      <c r="U78" s="119" t="s">
        <v>33</v>
      </c>
      <c r="V78" s="119" t="s">
        <v>33</v>
      </c>
    </row>
    <row r="79" spans="1:22">
      <c r="A79" s="116">
        <v>43769</v>
      </c>
      <c r="B79" s="117" t="s">
        <v>26</v>
      </c>
      <c r="C79" s="4"/>
      <c r="D79" s="117" t="s">
        <v>27</v>
      </c>
      <c r="E79" s="4"/>
      <c r="F79" s="4" t="s">
        <v>28</v>
      </c>
      <c r="G79" s="4" t="s">
        <v>29</v>
      </c>
      <c r="H79" s="4">
        <v>2766</v>
      </c>
      <c r="I79" s="4" t="s">
        <v>89</v>
      </c>
      <c r="J79" s="4">
        <v>2905</v>
      </c>
      <c r="K79" s="4" t="s">
        <v>31</v>
      </c>
      <c r="L79" s="118">
        <v>0.17</v>
      </c>
      <c r="M79" s="4">
        <v>500</v>
      </c>
      <c r="N79" s="4" t="s">
        <v>32</v>
      </c>
      <c r="O79" s="6">
        <v>83500</v>
      </c>
      <c r="P79" s="6">
        <v>14195</v>
      </c>
      <c r="Q79" s="6">
        <f t="shared" si="11"/>
        <v>97695</v>
      </c>
      <c r="R79" s="119" t="s">
        <v>33</v>
      </c>
      <c r="S79" s="119" t="s">
        <v>33</v>
      </c>
      <c r="T79" s="119" t="s">
        <v>33</v>
      </c>
      <c r="U79" s="119" t="s">
        <v>33</v>
      </c>
      <c r="V79" s="119" t="s">
        <v>33</v>
      </c>
    </row>
    <row r="80" spans="1:22">
      <c r="A80" s="116">
        <v>43769</v>
      </c>
      <c r="B80" s="117" t="s">
        <v>26</v>
      </c>
      <c r="C80" s="4"/>
      <c r="D80" s="117" t="s">
        <v>27</v>
      </c>
      <c r="E80" s="4"/>
      <c r="F80" s="4" t="s">
        <v>28</v>
      </c>
      <c r="G80" s="4" t="s">
        <v>29</v>
      </c>
      <c r="H80" s="4">
        <v>2767</v>
      </c>
      <c r="I80" s="4" t="s">
        <v>89</v>
      </c>
      <c r="J80" s="4">
        <v>2905</v>
      </c>
      <c r="K80" s="4" t="s">
        <v>31</v>
      </c>
      <c r="L80" s="118">
        <v>0.17</v>
      </c>
      <c r="M80" s="4">
        <v>160</v>
      </c>
      <c r="N80" s="4" t="s">
        <v>32</v>
      </c>
      <c r="O80" s="6">
        <v>39200</v>
      </c>
      <c r="P80" s="6">
        <v>6664</v>
      </c>
      <c r="Q80" s="6">
        <f t="shared" si="11"/>
        <v>45864</v>
      </c>
      <c r="R80" s="119" t="s">
        <v>33</v>
      </c>
      <c r="S80" s="119" t="s">
        <v>33</v>
      </c>
      <c r="T80" s="119" t="s">
        <v>33</v>
      </c>
      <c r="U80" s="119" t="s">
        <v>33</v>
      </c>
      <c r="V80" s="119" t="s">
        <v>33</v>
      </c>
    </row>
    <row r="81" spans="1:22">
      <c r="A81" s="116">
        <v>43769</v>
      </c>
      <c r="B81" s="117" t="s">
        <v>26</v>
      </c>
      <c r="C81" s="4"/>
      <c r="D81" s="117" t="s">
        <v>27</v>
      </c>
      <c r="E81" s="4"/>
      <c r="F81" s="4" t="s">
        <v>28</v>
      </c>
      <c r="G81" s="4" t="s">
        <v>29</v>
      </c>
      <c r="H81" s="4">
        <v>2889</v>
      </c>
      <c r="I81" s="4" t="s">
        <v>90</v>
      </c>
      <c r="J81" s="4">
        <v>3304</v>
      </c>
      <c r="K81" s="4" t="s">
        <v>31</v>
      </c>
      <c r="L81" s="118">
        <v>0.17</v>
      </c>
      <c r="M81" s="4">
        <v>25</v>
      </c>
      <c r="N81" s="4" t="s">
        <v>32</v>
      </c>
      <c r="O81" s="6">
        <v>27000</v>
      </c>
      <c r="P81" s="6">
        <v>4590</v>
      </c>
      <c r="Q81" s="6">
        <f t="shared" si="11"/>
        <v>31590</v>
      </c>
      <c r="R81" s="119" t="s">
        <v>33</v>
      </c>
      <c r="S81" s="119" t="s">
        <v>33</v>
      </c>
      <c r="T81" s="119" t="s">
        <v>33</v>
      </c>
      <c r="U81" s="119" t="s">
        <v>33</v>
      </c>
      <c r="V81" s="119" t="s">
        <v>33</v>
      </c>
    </row>
    <row r="82" spans="1:22">
      <c r="A82" s="116">
        <v>43769</v>
      </c>
      <c r="B82" s="117" t="s">
        <v>26</v>
      </c>
      <c r="C82" s="4"/>
      <c r="D82" s="117" t="s">
        <v>27</v>
      </c>
      <c r="E82" s="4"/>
      <c r="F82" s="4" t="s">
        <v>28</v>
      </c>
      <c r="G82" s="4" t="s">
        <v>29</v>
      </c>
      <c r="H82" s="4">
        <v>2918</v>
      </c>
      <c r="I82" s="4" t="s">
        <v>91</v>
      </c>
      <c r="J82" s="4">
        <v>2811</v>
      </c>
      <c r="K82" s="4" t="s">
        <v>31</v>
      </c>
      <c r="L82" s="118">
        <v>0.17</v>
      </c>
      <c r="M82" s="4">
        <v>20</v>
      </c>
      <c r="N82" s="4" t="s">
        <v>32</v>
      </c>
      <c r="O82" s="6">
        <v>18180</v>
      </c>
      <c r="P82" s="6">
        <v>3091</v>
      </c>
      <c r="Q82" s="6">
        <f t="shared" si="11"/>
        <v>21271</v>
      </c>
      <c r="R82" s="119" t="s">
        <v>33</v>
      </c>
      <c r="S82" s="119" t="s">
        <v>33</v>
      </c>
      <c r="T82" s="119" t="s">
        <v>33</v>
      </c>
      <c r="U82" s="119" t="s">
        <v>33</v>
      </c>
      <c r="V82" s="119" t="s">
        <v>33</v>
      </c>
    </row>
    <row r="83" spans="1:22">
      <c r="A83" s="116">
        <v>43769</v>
      </c>
      <c r="B83" s="117" t="s">
        <v>26</v>
      </c>
      <c r="C83" s="4"/>
      <c r="D83" s="117" t="s">
        <v>27</v>
      </c>
      <c r="E83" s="4"/>
      <c r="F83" s="4" t="s">
        <v>28</v>
      </c>
      <c r="G83" s="4" t="s">
        <v>29</v>
      </c>
      <c r="H83" s="4">
        <v>2919</v>
      </c>
      <c r="I83" s="4" t="s">
        <v>91</v>
      </c>
      <c r="J83" s="4">
        <v>2811</v>
      </c>
      <c r="K83" s="4" t="s">
        <v>31</v>
      </c>
      <c r="L83" s="118">
        <v>0.17</v>
      </c>
      <c r="M83" s="4">
        <v>20</v>
      </c>
      <c r="N83" s="4" t="s">
        <v>32</v>
      </c>
      <c r="O83" s="6">
        <v>10100</v>
      </c>
      <c r="P83" s="6">
        <v>1717</v>
      </c>
      <c r="Q83" s="6">
        <f t="shared" si="11"/>
        <v>11817</v>
      </c>
      <c r="R83" s="119" t="s">
        <v>33</v>
      </c>
      <c r="S83" s="119" t="s">
        <v>33</v>
      </c>
      <c r="T83" s="119" t="s">
        <v>33</v>
      </c>
      <c r="U83" s="119" t="s">
        <v>33</v>
      </c>
      <c r="V83" s="119" t="s">
        <v>33</v>
      </c>
    </row>
    <row r="84" spans="1:22">
      <c r="A84" s="116">
        <v>43769</v>
      </c>
      <c r="B84" s="117" t="s">
        <v>26</v>
      </c>
      <c r="C84" s="4"/>
      <c r="D84" s="117" t="s">
        <v>27</v>
      </c>
      <c r="E84" s="4"/>
      <c r="F84" s="4" t="s">
        <v>28</v>
      </c>
      <c r="G84" s="4" t="s">
        <v>29</v>
      </c>
      <c r="H84" s="4">
        <v>2920</v>
      </c>
      <c r="I84" s="4" t="s">
        <v>91</v>
      </c>
      <c r="J84" s="4">
        <v>2905</v>
      </c>
      <c r="K84" s="4" t="s">
        <v>31</v>
      </c>
      <c r="L84" s="118">
        <v>0.17</v>
      </c>
      <c r="M84" s="4">
        <v>200</v>
      </c>
      <c r="N84" s="4" t="s">
        <v>32</v>
      </c>
      <c r="O84" s="6">
        <v>65000</v>
      </c>
      <c r="P84" s="6">
        <v>11050</v>
      </c>
      <c r="Q84" s="6">
        <f t="shared" si="11"/>
        <v>76050</v>
      </c>
      <c r="R84" s="119" t="s">
        <v>33</v>
      </c>
      <c r="S84" s="119" t="s">
        <v>33</v>
      </c>
      <c r="T84" s="119" t="s">
        <v>33</v>
      </c>
      <c r="U84" s="119" t="s">
        <v>33</v>
      </c>
      <c r="V84" s="119" t="s">
        <v>33</v>
      </c>
    </row>
    <row r="85" spans="1:22">
      <c r="A85" s="116">
        <v>43769</v>
      </c>
      <c r="B85" s="117" t="s">
        <v>26</v>
      </c>
      <c r="C85" s="4"/>
      <c r="D85" s="117" t="s">
        <v>27</v>
      </c>
      <c r="E85" s="4"/>
      <c r="F85" s="4" t="s">
        <v>28</v>
      </c>
      <c r="G85" s="4" t="s">
        <v>29</v>
      </c>
      <c r="H85" s="4">
        <v>2921</v>
      </c>
      <c r="I85" s="4" t="s">
        <v>91</v>
      </c>
      <c r="J85" s="4">
        <v>2918</v>
      </c>
      <c r="K85" s="4" t="s">
        <v>31</v>
      </c>
      <c r="L85" s="118">
        <v>0.17</v>
      </c>
      <c r="M85" s="4">
        <v>10</v>
      </c>
      <c r="N85" s="4" t="s">
        <v>32</v>
      </c>
      <c r="O85" s="6">
        <v>10900</v>
      </c>
      <c r="P85" s="6">
        <v>1853</v>
      </c>
      <c r="Q85" s="6">
        <f t="shared" si="11"/>
        <v>12753</v>
      </c>
      <c r="R85" s="119" t="s">
        <v>33</v>
      </c>
      <c r="S85" s="119" t="s">
        <v>33</v>
      </c>
      <c r="T85" s="119" t="s">
        <v>33</v>
      </c>
      <c r="U85" s="119" t="s">
        <v>33</v>
      </c>
      <c r="V85" s="119" t="s">
        <v>33</v>
      </c>
    </row>
    <row r="86" spans="1:22">
      <c r="A86" s="116">
        <v>43769</v>
      </c>
      <c r="B86" s="117" t="s">
        <v>26</v>
      </c>
      <c r="C86" s="4"/>
      <c r="D86" s="117" t="s">
        <v>27</v>
      </c>
      <c r="E86" s="4"/>
      <c r="F86" s="4" t="s">
        <v>28</v>
      </c>
      <c r="G86" s="4" t="s">
        <v>29</v>
      </c>
      <c r="H86" s="4">
        <v>2922</v>
      </c>
      <c r="I86" s="4" t="s">
        <v>91</v>
      </c>
      <c r="J86" s="4">
        <v>2922</v>
      </c>
      <c r="K86" s="4" t="s">
        <v>31</v>
      </c>
      <c r="L86" s="118">
        <v>0.17</v>
      </c>
      <c r="M86" s="4">
        <v>25</v>
      </c>
      <c r="N86" s="4" t="s">
        <v>32</v>
      </c>
      <c r="O86" s="6">
        <v>10625</v>
      </c>
      <c r="P86" s="6">
        <v>1806</v>
      </c>
      <c r="Q86" s="6">
        <f t="shared" si="11"/>
        <v>12431</v>
      </c>
      <c r="R86" s="119" t="s">
        <v>33</v>
      </c>
      <c r="S86" s="119" t="s">
        <v>33</v>
      </c>
      <c r="T86" s="119" t="s">
        <v>33</v>
      </c>
      <c r="U86" s="119" t="s">
        <v>33</v>
      </c>
      <c r="V86" s="119" t="s">
        <v>33</v>
      </c>
    </row>
    <row r="87" spans="1:22">
      <c r="A87" s="116">
        <v>43769</v>
      </c>
      <c r="B87" s="117" t="s">
        <v>26</v>
      </c>
      <c r="C87" s="4"/>
      <c r="D87" s="117" t="s">
        <v>27</v>
      </c>
      <c r="E87" s="4"/>
      <c r="F87" s="4" t="s">
        <v>28</v>
      </c>
      <c r="G87" s="4" t="s">
        <v>29</v>
      </c>
      <c r="H87" s="4">
        <v>2923</v>
      </c>
      <c r="I87" s="4" t="s">
        <v>91</v>
      </c>
      <c r="J87" s="4">
        <v>2916</v>
      </c>
      <c r="K87" s="4" t="s">
        <v>31</v>
      </c>
      <c r="L87" s="118">
        <v>0.17</v>
      </c>
      <c r="M87" s="4">
        <v>10</v>
      </c>
      <c r="N87" s="4" t="s">
        <v>32</v>
      </c>
      <c r="O87" s="6">
        <v>14550</v>
      </c>
      <c r="P87" s="6">
        <v>2474</v>
      </c>
      <c r="Q87" s="6">
        <f t="shared" si="11"/>
        <v>17024</v>
      </c>
      <c r="R87" s="119" t="s">
        <v>33</v>
      </c>
      <c r="S87" s="119" t="s">
        <v>33</v>
      </c>
      <c r="T87" s="119" t="s">
        <v>33</v>
      </c>
      <c r="U87" s="119" t="s">
        <v>33</v>
      </c>
      <c r="V87" s="119" t="s">
        <v>33</v>
      </c>
    </row>
    <row r="88" spans="1:22">
      <c r="A88" s="116">
        <v>43769</v>
      </c>
      <c r="B88" s="117" t="s">
        <v>26</v>
      </c>
      <c r="C88" s="4"/>
      <c r="D88" s="117" t="s">
        <v>27</v>
      </c>
      <c r="E88" s="4"/>
      <c r="F88" s="4" t="s">
        <v>28</v>
      </c>
      <c r="G88" s="4" t="s">
        <v>29</v>
      </c>
      <c r="H88" s="4">
        <v>2924</v>
      </c>
      <c r="I88" s="4" t="s">
        <v>91</v>
      </c>
      <c r="J88" s="4">
        <v>2916</v>
      </c>
      <c r="K88" s="4" t="s">
        <v>31</v>
      </c>
      <c r="L88" s="118">
        <v>0.17</v>
      </c>
      <c r="M88" s="4">
        <v>190</v>
      </c>
      <c r="N88" s="4" t="s">
        <v>32</v>
      </c>
      <c r="O88" s="6">
        <v>205200</v>
      </c>
      <c r="P88" s="6">
        <v>34884</v>
      </c>
      <c r="Q88" s="6">
        <f t="shared" si="11"/>
        <v>240084</v>
      </c>
      <c r="R88" s="119" t="s">
        <v>33</v>
      </c>
      <c r="S88" s="119" t="s">
        <v>33</v>
      </c>
      <c r="T88" s="119" t="s">
        <v>33</v>
      </c>
      <c r="U88" s="119" t="s">
        <v>33</v>
      </c>
      <c r="V88" s="119" t="s">
        <v>33</v>
      </c>
    </row>
    <row r="89" spans="1:22">
      <c r="A89" s="116">
        <v>43769</v>
      </c>
      <c r="B89" s="117" t="s">
        <v>26</v>
      </c>
      <c r="C89" s="4"/>
      <c r="D89" s="117" t="s">
        <v>27</v>
      </c>
      <c r="E89" s="4" t="s">
        <v>34</v>
      </c>
      <c r="F89" s="4" t="s">
        <v>28</v>
      </c>
      <c r="G89" s="4" t="s">
        <v>29</v>
      </c>
      <c r="H89" s="4">
        <v>3144</v>
      </c>
      <c r="I89" s="4" t="s">
        <v>92</v>
      </c>
      <c r="J89" s="4">
        <v>3006</v>
      </c>
      <c r="K89" s="4" t="s">
        <v>42</v>
      </c>
      <c r="L89" s="118" t="s">
        <v>33</v>
      </c>
      <c r="M89" s="4">
        <v>1</v>
      </c>
      <c r="N89" s="4" t="s">
        <v>32</v>
      </c>
      <c r="O89" s="6">
        <v>224490</v>
      </c>
      <c r="P89" s="6">
        <v>0</v>
      </c>
      <c r="Q89" s="6">
        <f t="shared" si="11"/>
        <v>224490</v>
      </c>
      <c r="R89" s="120">
        <v>0.045</v>
      </c>
      <c r="S89" s="121">
        <f>+Q89*R89</f>
        <v>10102.05</v>
      </c>
      <c r="T89" s="124"/>
      <c r="U89" s="122"/>
      <c r="V89" s="123">
        <f>+S89-U89</f>
        <v>10102.05</v>
      </c>
    </row>
    <row r="90" spans="1:22">
      <c r="A90" s="116">
        <v>43769</v>
      </c>
      <c r="B90" s="117" t="s">
        <v>26</v>
      </c>
      <c r="C90" s="4"/>
      <c r="D90" s="117" t="s">
        <v>27</v>
      </c>
      <c r="E90" s="4" t="s">
        <v>34</v>
      </c>
      <c r="F90" s="4" t="s">
        <v>28</v>
      </c>
      <c r="G90" s="4" t="s">
        <v>29</v>
      </c>
      <c r="H90" s="4">
        <v>2401</v>
      </c>
      <c r="I90" s="4" t="s">
        <v>93</v>
      </c>
      <c r="J90" s="4">
        <v>3006</v>
      </c>
      <c r="K90" s="4" t="s">
        <v>42</v>
      </c>
      <c r="L90" s="118" t="s">
        <v>33</v>
      </c>
      <c r="M90" s="4">
        <v>100</v>
      </c>
      <c r="N90" s="4" t="s">
        <v>32</v>
      </c>
      <c r="O90" s="6">
        <v>77500</v>
      </c>
      <c r="P90" s="6">
        <v>0</v>
      </c>
      <c r="Q90" s="6">
        <f t="shared" si="11"/>
        <v>77500</v>
      </c>
      <c r="R90" s="120">
        <v>0.04</v>
      </c>
      <c r="S90" s="121">
        <f>+Q90*R90</f>
        <v>3100</v>
      </c>
      <c r="T90" s="120">
        <v>0</v>
      </c>
      <c r="U90" s="122">
        <f>+O90*T90</f>
        <v>0</v>
      </c>
      <c r="V90" s="123">
        <f>+S90-U90</f>
        <v>3100</v>
      </c>
    </row>
    <row r="91" spans="1:22">
      <c r="A91" s="116">
        <v>43769</v>
      </c>
      <c r="B91" s="117" t="s">
        <v>26</v>
      </c>
      <c r="C91" s="4"/>
      <c r="D91" s="117" t="s">
        <v>27</v>
      </c>
      <c r="E91" s="4" t="s">
        <v>34</v>
      </c>
      <c r="F91" s="4" t="s">
        <v>28</v>
      </c>
      <c r="G91" s="4" t="s">
        <v>29</v>
      </c>
      <c r="H91" s="4">
        <v>2417</v>
      </c>
      <c r="I91" s="4" t="s">
        <v>93</v>
      </c>
      <c r="J91" s="4">
        <v>3006</v>
      </c>
      <c r="K91" s="4" t="s">
        <v>42</v>
      </c>
      <c r="L91" s="118" t="s">
        <v>33</v>
      </c>
      <c r="M91" s="4">
        <v>100</v>
      </c>
      <c r="N91" s="4" t="s">
        <v>32</v>
      </c>
      <c r="O91" s="6">
        <v>95000</v>
      </c>
      <c r="P91" s="6">
        <v>0</v>
      </c>
      <c r="Q91" s="6">
        <f t="shared" si="11"/>
        <v>95000</v>
      </c>
      <c r="R91" s="120">
        <v>0.04</v>
      </c>
      <c r="S91" s="121">
        <f>+Q91*R91</f>
        <v>3800</v>
      </c>
      <c r="T91" s="120">
        <v>0</v>
      </c>
      <c r="U91" s="122">
        <f>+O91*T91</f>
        <v>0</v>
      </c>
      <c r="V91" s="123">
        <f>+S91-U91</f>
        <v>3800</v>
      </c>
    </row>
    <row r="92" spans="1:22">
      <c r="A92" s="116">
        <v>43769</v>
      </c>
      <c r="B92" s="117" t="s">
        <v>26</v>
      </c>
      <c r="C92" s="4"/>
      <c r="D92" s="117" t="s">
        <v>27</v>
      </c>
      <c r="E92" s="4" t="s">
        <v>51</v>
      </c>
      <c r="F92" s="4" t="s">
        <v>28</v>
      </c>
      <c r="G92" s="4" t="s">
        <v>29</v>
      </c>
      <c r="H92" s="4">
        <v>1163</v>
      </c>
      <c r="I92" s="4" t="s">
        <v>94</v>
      </c>
      <c r="J92" s="4">
        <v>3302</v>
      </c>
      <c r="K92" s="4" t="s">
        <v>42</v>
      </c>
      <c r="L92" s="118" t="s">
        <v>33</v>
      </c>
      <c r="M92" s="4">
        <v>10</v>
      </c>
      <c r="N92" s="4" t="s">
        <v>32</v>
      </c>
      <c r="O92" s="6">
        <v>10000</v>
      </c>
      <c r="P92" s="6">
        <v>0</v>
      </c>
      <c r="Q92" s="6">
        <f t="shared" si="11"/>
        <v>10000</v>
      </c>
      <c r="R92" s="119" t="s">
        <v>33</v>
      </c>
      <c r="S92" s="119" t="s">
        <v>33</v>
      </c>
      <c r="T92" s="119" t="s">
        <v>33</v>
      </c>
      <c r="U92" s="119" t="s">
        <v>33</v>
      </c>
      <c r="V92" s="119" t="s">
        <v>33</v>
      </c>
    </row>
    <row r="93" spans="1:22">
      <c r="A93" s="116">
        <v>43769</v>
      </c>
      <c r="B93" s="117" t="s">
        <v>26</v>
      </c>
      <c r="C93" s="4"/>
      <c r="D93" s="117" t="s">
        <v>27</v>
      </c>
      <c r="E93" s="4" t="s">
        <v>78</v>
      </c>
      <c r="F93" s="4" t="s">
        <v>28</v>
      </c>
      <c r="G93" s="4" t="s">
        <v>29</v>
      </c>
      <c r="H93" s="4">
        <v>601154</v>
      </c>
      <c r="I93" s="4" t="s">
        <v>95</v>
      </c>
      <c r="J93" s="4">
        <v>3006</v>
      </c>
      <c r="K93" s="4" t="s">
        <v>42</v>
      </c>
      <c r="L93" s="118" t="s">
        <v>33</v>
      </c>
      <c r="M93" s="4">
        <v>0</v>
      </c>
      <c r="N93" s="4" t="s">
        <v>32</v>
      </c>
      <c r="O93" s="6">
        <v>220000</v>
      </c>
      <c r="P93" s="6">
        <v>0</v>
      </c>
      <c r="Q93" s="6">
        <f t="shared" si="11"/>
        <v>220000</v>
      </c>
      <c r="R93" s="120">
        <v>0.04</v>
      </c>
      <c r="S93" s="121">
        <f t="shared" ref="S93:S101" si="12">+Q93*R93</f>
        <v>8800</v>
      </c>
      <c r="T93" s="120">
        <v>0</v>
      </c>
      <c r="U93" s="122">
        <f t="shared" ref="U93:U99" si="13">+O93*T93</f>
        <v>0</v>
      </c>
      <c r="V93" s="123">
        <f t="shared" ref="V93:V101" si="14">+S93-U93</f>
        <v>8800</v>
      </c>
    </row>
    <row r="94" spans="1:22">
      <c r="A94" s="116">
        <v>43769</v>
      </c>
      <c r="B94" s="117" t="s">
        <v>26</v>
      </c>
      <c r="C94" s="4"/>
      <c r="D94" s="117" t="s">
        <v>27</v>
      </c>
      <c r="E94" s="4" t="s">
        <v>78</v>
      </c>
      <c r="F94" s="4" t="s">
        <v>28</v>
      </c>
      <c r="G94" s="4" t="s">
        <v>29</v>
      </c>
      <c r="H94" s="4">
        <v>601155</v>
      </c>
      <c r="I94" s="4" t="s">
        <v>95</v>
      </c>
      <c r="J94" s="4">
        <v>3006</v>
      </c>
      <c r="K94" s="4" t="s">
        <v>42</v>
      </c>
      <c r="L94" s="118" t="s">
        <v>33</v>
      </c>
      <c r="M94" s="4">
        <v>0</v>
      </c>
      <c r="N94" s="4" t="s">
        <v>32</v>
      </c>
      <c r="O94" s="6">
        <v>52800</v>
      </c>
      <c r="P94" s="6">
        <v>0</v>
      </c>
      <c r="Q94" s="6">
        <f t="shared" si="11"/>
        <v>52800</v>
      </c>
      <c r="R94" s="120">
        <v>0.04</v>
      </c>
      <c r="S94" s="121">
        <f t="shared" si="12"/>
        <v>2112</v>
      </c>
      <c r="T94" s="120">
        <v>0</v>
      </c>
      <c r="U94" s="122">
        <f t="shared" si="13"/>
        <v>0</v>
      </c>
      <c r="V94" s="123">
        <f t="shared" si="14"/>
        <v>2112</v>
      </c>
    </row>
    <row r="95" spans="1:22">
      <c r="A95" s="116">
        <v>43769</v>
      </c>
      <c r="B95" s="117" t="s">
        <v>26</v>
      </c>
      <c r="C95" s="4"/>
      <c r="D95" s="117" t="s">
        <v>27</v>
      </c>
      <c r="E95" s="4" t="s">
        <v>78</v>
      </c>
      <c r="F95" s="4" t="s">
        <v>28</v>
      </c>
      <c r="G95" s="4" t="s">
        <v>29</v>
      </c>
      <c r="H95" s="4">
        <v>601156</v>
      </c>
      <c r="I95" s="4" t="s">
        <v>95</v>
      </c>
      <c r="J95" s="4">
        <v>3006</v>
      </c>
      <c r="K95" s="4" t="s">
        <v>42</v>
      </c>
      <c r="L95" s="118" t="s">
        <v>33</v>
      </c>
      <c r="M95" s="4">
        <v>0</v>
      </c>
      <c r="N95" s="4" t="s">
        <v>32</v>
      </c>
      <c r="O95" s="6">
        <v>255000</v>
      </c>
      <c r="P95" s="6">
        <v>0</v>
      </c>
      <c r="Q95" s="6">
        <f t="shared" si="11"/>
        <v>255000</v>
      </c>
      <c r="R95" s="120">
        <v>0.04</v>
      </c>
      <c r="S95" s="121">
        <f t="shared" si="12"/>
        <v>10200</v>
      </c>
      <c r="T95" s="120">
        <v>0</v>
      </c>
      <c r="U95" s="122">
        <f t="shared" si="13"/>
        <v>0</v>
      </c>
      <c r="V95" s="123">
        <f t="shared" si="14"/>
        <v>10200</v>
      </c>
    </row>
    <row r="96" spans="1:22">
      <c r="A96" s="116">
        <v>43769</v>
      </c>
      <c r="B96" s="117" t="s">
        <v>26</v>
      </c>
      <c r="C96" s="4"/>
      <c r="D96" s="117" t="s">
        <v>27</v>
      </c>
      <c r="E96" s="4" t="s">
        <v>78</v>
      </c>
      <c r="F96" s="4" t="s">
        <v>28</v>
      </c>
      <c r="G96" s="4" t="s">
        <v>29</v>
      </c>
      <c r="H96" s="4">
        <v>601157</v>
      </c>
      <c r="I96" s="4" t="s">
        <v>95</v>
      </c>
      <c r="J96" s="4">
        <v>3006</v>
      </c>
      <c r="K96" s="4" t="s">
        <v>42</v>
      </c>
      <c r="L96" s="118" t="s">
        <v>33</v>
      </c>
      <c r="M96" s="4">
        <v>0</v>
      </c>
      <c r="N96" s="4" t="s">
        <v>32</v>
      </c>
      <c r="O96" s="6">
        <v>267500</v>
      </c>
      <c r="P96" s="6">
        <v>0</v>
      </c>
      <c r="Q96" s="6">
        <f t="shared" si="11"/>
        <v>267500</v>
      </c>
      <c r="R96" s="120">
        <v>0.04</v>
      </c>
      <c r="S96" s="121">
        <f t="shared" si="12"/>
        <v>10700</v>
      </c>
      <c r="T96" s="120">
        <v>0</v>
      </c>
      <c r="U96" s="122">
        <f t="shared" si="13"/>
        <v>0</v>
      </c>
      <c r="V96" s="123">
        <f t="shared" si="14"/>
        <v>10700</v>
      </c>
    </row>
    <row r="97" spans="1:22">
      <c r="A97" s="116">
        <v>43769</v>
      </c>
      <c r="B97" s="117" t="s">
        <v>26</v>
      </c>
      <c r="C97" s="4"/>
      <c r="D97" s="117" t="s">
        <v>27</v>
      </c>
      <c r="E97" s="4" t="s">
        <v>34</v>
      </c>
      <c r="F97" s="4" t="s">
        <v>49</v>
      </c>
      <c r="G97" s="4" t="s">
        <v>29</v>
      </c>
      <c r="H97" s="4">
        <v>423</v>
      </c>
      <c r="I97" s="4" t="s">
        <v>96</v>
      </c>
      <c r="J97" s="4">
        <v>2908</v>
      </c>
      <c r="K97" s="4" t="s">
        <v>42</v>
      </c>
      <c r="L97" s="118" t="s">
        <v>33</v>
      </c>
      <c r="M97" s="4">
        <v>0</v>
      </c>
      <c r="N97" s="4" t="s">
        <v>32</v>
      </c>
      <c r="O97" s="6">
        <v>24200</v>
      </c>
      <c r="P97" s="6">
        <v>0</v>
      </c>
      <c r="Q97" s="6">
        <f t="shared" si="11"/>
        <v>24200</v>
      </c>
      <c r="R97" s="120">
        <v>0.045</v>
      </c>
      <c r="S97" s="121">
        <f t="shared" si="12"/>
        <v>1089</v>
      </c>
      <c r="T97" s="120"/>
      <c r="U97" s="123">
        <f t="shared" si="13"/>
        <v>0</v>
      </c>
      <c r="V97" s="125">
        <f t="shared" si="14"/>
        <v>1089</v>
      </c>
    </row>
    <row r="98" spans="1:22">
      <c r="A98" s="116">
        <v>43769</v>
      </c>
      <c r="B98" s="117" t="s">
        <v>26</v>
      </c>
      <c r="C98" s="4"/>
      <c r="D98" s="117" t="s">
        <v>27</v>
      </c>
      <c r="E98" s="4" t="s">
        <v>34</v>
      </c>
      <c r="F98" s="4" t="s">
        <v>49</v>
      </c>
      <c r="G98" s="4" t="s">
        <v>29</v>
      </c>
      <c r="H98" s="4">
        <v>225</v>
      </c>
      <c r="I98" s="4" t="s">
        <v>97</v>
      </c>
      <c r="J98" s="4">
        <v>4802</v>
      </c>
      <c r="K98" s="4" t="s">
        <v>42</v>
      </c>
      <c r="L98" s="118" t="s">
        <v>33</v>
      </c>
      <c r="M98" s="4">
        <v>0</v>
      </c>
      <c r="N98" s="4" t="s">
        <v>32</v>
      </c>
      <c r="O98" s="6">
        <v>597951</v>
      </c>
      <c r="P98" s="6">
        <v>0</v>
      </c>
      <c r="Q98" s="6">
        <f t="shared" ref="Q98:Q129" si="15">SUM(O98:P98)</f>
        <v>597951</v>
      </c>
      <c r="R98" s="120">
        <v>0.045</v>
      </c>
      <c r="S98" s="121">
        <f t="shared" si="12"/>
        <v>26907.795</v>
      </c>
      <c r="T98" s="120"/>
      <c r="U98" s="123">
        <f t="shared" si="13"/>
        <v>0</v>
      </c>
      <c r="V98" s="125">
        <f t="shared" si="14"/>
        <v>26907.795</v>
      </c>
    </row>
    <row r="99" spans="1:22">
      <c r="A99" s="116">
        <v>43769</v>
      </c>
      <c r="B99" s="117" t="s">
        <v>26</v>
      </c>
      <c r="C99" s="4"/>
      <c r="D99" s="117" t="s">
        <v>27</v>
      </c>
      <c r="E99" s="4" t="s">
        <v>51</v>
      </c>
      <c r="F99" s="4" t="s">
        <v>49</v>
      </c>
      <c r="G99" s="4" t="s">
        <v>29</v>
      </c>
      <c r="H99" s="4">
        <v>335</v>
      </c>
      <c r="I99" s="4" t="s">
        <v>98</v>
      </c>
      <c r="J99" s="4">
        <v>7607</v>
      </c>
      <c r="K99" s="4" t="s">
        <v>42</v>
      </c>
      <c r="L99" s="118" t="s">
        <v>33</v>
      </c>
      <c r="M99" s="4">
        <v>0</v>
      </c>
      <c r="N99" s="4" t="s">
        <v>32</v>
      </c>
      <c r="O99" s="6">
        <v>395356</v>
      </c>
      <c r="P99" s="6">
        <v>0</v>
      </c>
      <c r="Q99" s="6">
        <f t="shared" si="15"/>
        <v>395356</v>
      </c>
      <c r="R99" s="120">
        <v>0.045</v>
      </c>
      <c r="S99" s="121">
        <f t="shared" si="12"/>
        <v>17791.02</v>
      </c>
      <c r="T99" s="120"/>
      <c r="U99" s="122">
        <f t="shared" si="13"/>
        <v>0</v>
      </c>
      <c r="V99" s="123">
        <f t="shared" si="14"/>
        <v>17791.02</v>
      </c>
    </row>
    <row r="100" ht="22.5" spans="1:22">
      <c r="A100" s="116">
        <v>43799</v>
      </c>
      <c r="B100" s="117" t="s">
        <v>26</v>
      </c>
      <c r="C100" s="126"/>
      <c r="D100" s="117" t="s">
        <v>27</v>
      </c>
      <c r="E100" s="127" t="s">
        <v>99</v>
      </c>
      <c r="F100" s="127" t="s">
        <v>100</v>
      </c>
      <c r="G100" s="127" t="s">
        <v>101</v>
      </c>
      <c r="H100" s="128">
        <v>5703</v>
      </c>
      <c r="I100" s="129" t="s">
        <v>102</v>
      </c>
      <c r="J100" s="128">
        <v>7010</v>
      </c>
      <c r="K100" s="127" t="s">
        <v>103</v>
      </c>
      <c r="L100" s="130">
        <v>0.17</v>
      </c>
      <c r="M100" s="131">
        <v>52600</v>
      </c>
      <c r="N100" s="127" t="s">
        <v>104</v>
      </c>
      <c r="O100" s="132">
        <v>89946</v>
      </c>
      <c r="P100" s="132">
        <v>15291</v>
      </c>
      <c r="Q100" s="6">
        <f t="shared" si="15"/>
        <v>105237</v>
      </c>
      <c r="R100" s="120">
        <v>0.045</v>
      </c>
      <c r="S100" s="121">
        <f t="shared" si="12"/>
        <v>4735.665</v>
      </c>
      <c r="T100" s="120">
        <v>0.045</v>
      </c>
      <c r="U100" s="122">
        <f>+Q100*T100</f>
        <v>4735.665</v>
      </c>
      <c r="V100" s="125">
        <f t="shared" si="14"/>
        <v>0</v>
      </c>
    </row>
    <row r="101" ht="22.5" spans="1:22">
      <c r="A101" s="116">
        <v>43799</v>
      </c>
      <c r="B101" s="117" t="s">
        <v>26</v>
      </c>
      <c r="C101" s="126"/>
      <c r="D101" s="117" t="s">
        <v>27</v>
      </c>
      <c r="E101" s="127" t="s">
        <v>99</v>
      </c>
      <c r="F101" s="127" t="s">
        <v>100</v>
      </c>
      <c r="G101" s="127" t="s">
        <v>101</v>
      </c>
      <c r="H101" s="128">
        <v>5704</v>
      </c>
      <c r="I101" s="129" t="s">
        <v>102</v>
      </c>
      <c r="J101" s="128">
        <v>7010</v>
      </c>
      <c r="K101" s="127" t="s">
        <v>103</v>
      </c>
      <c r="L101" s="130">
        <v>0.17</v>
      </c>
      <c r="M101" s="131">
        <v>30500</v>
      </c>
      <c r="N101" s="127" t="s">
        <v>104</v>
      </c>
      <c r="O101" s="132">
        <v>42700</v>
      </c>
      <c r="P101" s="132">
        <v>7259</v>
      </c>
      <c r="Q101" s="6">
        <f t="shared" si="15"/>
        <v>49959</v>
      </c>
      <c r="R101" s="120">
        <v>0.045</v>
      </c>
      <c r="S101" s="121">
        <f t="shared" si="12"/>
        <v>2248.155</v>
      </c>
      <c r="T101" s="120">
        <v>0.045</v>
      </c>
      <c r="U101" s="122">
        <f>+Q101*T101</f>
        <v>2248.155</v>
      </c>
      <c r="V101" s="125">
        <f t="shared" si="14"/>
        <v>0</v>
      </c>
    </row>
    <row r="102" ht="22.5" spans="1:22">
      <c r="A102" s="116">
        <v>43799</v>
      </c>
      <c r="B102" s="117" t="s">
        <v>26</v>
      </c>
      <c r="C102" s="126"/>
      <c r="D102" s="117" t="s">
        <v>27</v>
      </c>
      <c r="E102" s="127" t="s">
        <v>99</v>
      </c>
      <c r="F102" s="127" t="s">
        <v>100</v>
      </c>
      <c r="G102" s="127" t="s">
        <v>101</v>
      </c>
      <c r="H102" s="127" t="s">
        <v>105</v>
      </c>
      <c r="I102" s="129" t="s">
        <v>106</v>
      </c>
      <c r="J102" s="128">
        <v>3006</v>
      </c>
      <c r="K102" s="127" t="s">
        <v>107</v>
      </c>
      <c r="L102" s="127" t="s">
        <v>108</v>
      </c>
      <c r="M102" s="133">
        <v>0</v>
      </c>
      <c r="N102" s="127" t="s">
        <v>104</v>
      </c>
      <c r="O102" s="132">
        <v>537500</v>
      </c>
      <c r="P102" s="132">
        <v>0</v>
      </c>
      <c r="Q102" s="6">
        <f t="shared" si="15"/>
        <v>537500</v>
      </c>
      <c r="R102" s="119" t="s">
        <v>33</v>
      </c>
      <c r="S102" s="119" t="s">
        <v>33</v>
      </c>
      <c r="T102" s="119" t="s">
        <v>33</v>
      </c>
      <c r="U102" s="119" t="s">
        <v>33</v>
      </c>
      <c r="V102" s="119" t="s">
        <v>33</v>
      </c>
    </row>
    <row r="103" ht="33.75" spans="1:22">
      <c r="A103" s="116">
        <v>43799</v>
      </c>
      <c r="B103" s="117" t="s">
        <v>26</v>
      </c>
      <c r="C103" s="126"/>
      <c r="D103" s="117" t="s">
        <v>27</v>
      </c>
      <c r="E103" s="127" t="s">
        <v>109</v>
      </c>
      <c r="F103" s="127" t="s">
        <v>100</v>
      </c>
      <c r="G103" s="127" t="s">
        <v>101</v>
      </c>
      <c r="H103" s="128">
        <v>601318</v>
      </c>
      <c r="I103" s="129" t="s">
        <v>110</v>
      </c>
      <c r="J103" s="128">
        <v>3006</v>
      </c>
      <c r="K103" s="127" t="s">
        <v>107</v>
      </c>
      <c r="L103" s="127" t="s">
        <v>108</v>
      </c>
      <c r="M103" s="133">
        <v>0</v>
      </c>
      <c r="N103" s="127" t="s">
        <v>104</v>
      </c>
      <c r="O103" s="132">
        <v>57000</v>
      </c>
      <c r="P103" s="132">
        <v>0</v>
      </c>
      <c r="Q103" s="6">
        <f t="shared" si="15"/>
        <v>57000</v>
      </c>
      <c r="R103" s="120">
        <v>0.04</v>
      </c>
      <c r="S103" s="121">
        <f>+Q103*R103</f>
        <v>2280</v>
      </c>
      <c r="T103" s="120">
        <v>0</v>
      </c>
      <c r="U103" s="122">
        <f>+O103*T103</f>
        <v>0</v>
      </c>
      <c r="V103" s="123">
        <f>+S103-U103</f>
        <v>2280</v>
      </c>
    </row>
    <row r="104" ht="33.75" spans="1:22">
      <c r="A104" s="116">
        <v>43799</v>
      </c>
      <c r="B104" s="117" t="s">
        <v>26</v>
      </c>
      <c r="C104" s="126"/>
      <c r="D104" s="117" t="s">
        <v>27</v>
      </c>
      <c r="E104" s="127" t="s">
        <v>109</v>
      </c>
      <c r="F104" s="127" t="s">
        <v>100</v>
      </c>
      <c r="G104" s="127" t="s">
        <v>101</v>
      </c>
      <c r="H104" s="128">
        <v>601357</v>
      </c>
      <c r="I104" s="129" t="s">
        <v>111</v>
      </c>
      <c r="J104" s="128">
        <v>3006</v>
      </c>
      <c r="K104" s="127" t="s">
        <v>107</v>
      </c>
      <c r="L104" s="127" t="s">
        <v>108</v>
      </c>
      <c r="M104" s="133">
        <v>0</v>
      </c>
      <c r="N104" s="127" t="s">
        <v>104</v>
      </c>
      <c r="O104" s="132">
        <v>126000</v>
      </c>
      <c r="P104" s="132">
        <v>0</v>
      </c>
      <c r="Q104" s="6">
        <f t="shared" si="15"/>
        <v>126000</v>
      </c>
      <c r="R104" s="120">
        <v>0.04</v>
      </c>
      <c r="S104" s="121">
        <f>+Q104*R104</f>
        <v>5040</v>
      </c>
      <c r="T104" s="120">
        <v>0</v>
      </c>
      <c r="U104" s="122">
        <f>+O104*T104</f>
        <v>0</v>
      </c>
      <c r="V104" s="123">
        <f>+S104-U104</f>
        <v>5040</v>
      </c>
    </row>
    <row r="105" ht="22.5" spans="1:22">
      <c r="A105" s="116">
        <v>43799</v>
      </c>
      <c r="B105" s="117" t="s">
        <v>26</v>
      </c>
      <c r="C105" s="126"/>
      <c r="D105" s="117" t="s">
        <v>27</v>
      </c>
      <c r="E105" s="127" t="s">
        <v>99</v>
      </c>
      <c r="F105" s="127" t="s">
        <v>100</v>
      </c>
      <c r="G105" s="127" t="s">
        <v>101</v>
      </c>
      <c r="H105" s="128">
        <v>3341</v>
      </c>
      <c r="I105" s="129" t="s">
        <v>112</v>
      </c>
      <c r="J105" s="128">
        <v>3006</v>
      </c>
      <c r="K105" s="127" t="s">
        <v>107</v>
      </c>
      <c r="L105" s="127" t="s">
        <v>108</v>
      </c>
      <c r="M105" s="133">
        <v>1</v>
      </c>
      <c r="N105" s="127" t="s">
        <v>104</v>
      </c>
      <c r="O105" s="132">
        <v>78000</v>
      </c>
      <c r="P105" s="132">
        <v>0</v>
      </c>
      <c r="Q105" s="6">
        <f t="shared" si="15"/>
        <v>78000</v>
      </c>
      <c r="R105" s="120">
        <v>0.045</v>
      </c>
      <c r="S105" s="121">
        <f>+Q105*R105</f>
        <v>3510</v>
      </c>
      <c r="T105" s="124"/>
      <c r="U105" s="122"/>
      <c r="V105" s="123">
        <f>+S105-U105</f>
        <v>3510</v>
      </c>
    </row>
    <row r="106" ht="22.5" spans="1:22">
      <c r="A106" s="116">
        <v>43799</v>
      </c>
      <c r="B106" s="117" t="s">
        <v>26</v>
      </c>
      <c r="C106" s="126"/>
      <c r="D106" s="117" t="s">
        <v>27</v>
      </c>
      <c r="E106" s="127" t="s">
        <v>99</v>
      </c>
      <c r="F106" s="127" t="s">
        <v>100</v>
      </c>
      <c r="G106" s="127" t="s">
        <v>101</v>
      </c>
      <c r="H106" s="128">
        <v>5426</v>
      </c>
      <c r="I106" s="129" t="s">
        <v>113</v>
      </c>
      <c r="J106" s="128">
        <v>3302</v>
      </c>
      <c r="K106" s="127" t="s">
        <v>103</v>
      </c>
      <c r="L106" s="130">
        <v>0.17</v>
      </c>
      <c r="M106" s="133">
        <v>1</v>
      </c>
      <c r="N106" s="127" t="s">
        <v>104</v>
      </c>
      <c r="O106" s="132">
        <v>2800</v>
      </c>
      <c r="P106" s="132">
        <v>476</v>
      </c>
      <c r="Q106" s="6">
        <f t="shared" si="15"/>
        <v>3276</v>
      </c>
      <c r="R106" s="120">
        <v>0.04</v>
      </c>
      <c r="S106" s="121">
        <f>+Q106*R106</f>
        <v>131.04</v>
      </c>
      <c r="T106" s="120">
        <v>0</v>
      </c>
      <c r="U106" s="122">
        <f>+O106*T106</f>
        <v>0</v>
      </c>
      <c r="V106" s="123">
        <f>+S106-U106</f>
        <v>131.04</v>
      </c>
    </row>
    <row r="107" ht="22.5" spans="1:22">
      <c r="A107" s="116">
        <v>43799</v>
      </c>
      <c r="B107" s="117" t="s">
        <v>26</v>
      </c>
      <c r="C107" s="126"/>
      <c r="D107" s="117" t="s">
        <v>27</v>
      </c>
      <c r="E107" s="127" t="s">
        <v>114</v>
      </c>
      <c r="F107" s="127" t="s">
        <v>100</v>
      </c>
      <c r="G107" s="127" t="s">
        <v>101</v>
      </c>
      <c r="H107" s="128">
        <v>1869</v>
      </c>
      <c r="I107" s="129" t="s">
        <v>115</v>
      </c>
      <c r="J107" s="128">
        <v>3302</v>
      </c>
      <c r="K107" s="127" t="s">
        <v>107</v>
      </c>
      <c r="L107" s="127" t="s">
        <v>108</v>
      </c>
      <c r="M107" s="133">
        <v>10</v>
      </c>
      <c r="N107" s="127" t="s">
        <v>104</v>
      </c>
      <c r="O107" s="132">
        <v>7692</v>
      </c>
      <c r="P107" s="132">
        <v>0</v>
      </c>
      <c r="Q107" s="6">
        <f t="shared" si="15"/>
        <v>7692</v>
      </c>
      <c r="R107" s="119" t="s">
        <v>33</v>
      </c>
      <c r="S107" s="119" t="s">
        <v>33</v>
      </c>
      <c r="T107" s="119" t="s">
        <v>33</v>
      </c>
      <c r="U107" s="119" t="s">
        <v>33</v>
      </c>
      <c r="V107" s="119" t="s">
        <v>33</v>
      </c>
    </row>
    <row r="108" ht="22.5" spans="1:22">
      <c r="A108" s="116">
        <v>43799</v>
      </c>
      <c r="B108" s="117" t="s">
        <v>26</v>
      </c>
      <c r="C108" s="126"/>
      <c r="D108" s="117" t="s">
        <v>27</v>
      </c>
      <c r="E108" s="127" t="s">
        <v>114</v>
      </c>
      <c r="F108" s="127" t="s">
        <v>100</v>
      </c>
      <c r="G108" s="127" t="s">
        <v>101</v>
      </c>
      <c r="H108" s="128">
        <v>1912</v>
      </c>
      <c r="I108" s="129" t="s">
        <v>116</v>
      </c>
      <c r="J108" s="128">
        <v>3302</v>
      </c>
      <c r="K108" s="127" t="s">
        <v>107</v>
      </c>
      <c r="L108" s="127" t="s">
        <v>108</v>
      </c>
      <c r="M108" s="133">
        <v>20</v>
      </c>
      <c r="N108" s="127" t="s">
        <v>104</v>
      </c>
      <c r="O108" s="132">
        <v>15385</v>
      </c>
      <c r="P108" s="132">
        <v>0</v>
      </c>
      <c r="Q108" s="6">
        <f t="shared" si="15"/>
        <v>15385</v>
      </c>
      <c r="R108" s="119" t="s">
        <v>33</v>
      </c>
      <c r="S108" s="119" t="s">
        <v>33</v>
      </c>
      <c r="T108" s="119" t="s">
        <v>33</v>
      </c>
      <c r="U108" s="119" t="s">
        <v>33</v>
      </c>
      <c r="V108" s="119" t="s">
        <v>33</v>
      </c>
    </row>
    <row r="109" ht="22.5" spans="1:22">
      <c r="A109" s="116">
        <v>43799</v>
      </c>
      <c r="B109" s="117" t="s">
        <v>26</v>
      </c>
      <c r="C109" s="126"/>
      <c r="D109" s="117" t="s">
        <v>27</v>
      </c>
      <c r="E109" s="126"/>
      <c r="F109" s="127" t="s">
        <v>100</v>
      </c>
      <c r="G109" s="127" t="s">
        <v>101</v>
      </c>
      <c r="H109" s="128">
        <v>3148</v>
      </c>
      <c r="I109" s="129" t="s">
        <v>117</v>
      </c>
      <c r="J109" s="128">
        <v>1702</v>
      </c>
      <c r="K109" s="127" t="s">
        <v>103</v>
      </c>
      <c r="L109" s="130">
        <v>0.17</v>
      </c>
      <c r="M109" s="133">
        <v>100</v>
      </c>
      <c r="N109" s="127" t="s">
        <v>104</v>
      </c>
      <c r="O109" s="132">
        <v>118800</v>
      </c>
      <c r="P109" s="132">
        <v>20196</v>
      </c>
      <c r="Q109" s="6">
        <f t="shared" si="15"/>
        <v>138996</v>
      </c>
      <c r="R109" s="119" t="s">
        <v>33</v>
      </c>
      <c r="S109" s="119" t="s">
        <v>33</v>
      </c>
      <c r="T109" s="119" t="s">
        <v>33</v>
      </c>
      <c r="U109" s="119" t="s">
        <v>33</v>
      </c>
      <c r="V109" s="119" t="s">
        <v>33</v>
      </c>
    </row>
    <row r="110" ht="22.5" spans="1:22">
      <c r="A110" s="116">
        <v>43799</v>
      </c>
      <c r="B110" s="117" t="s">
        <v>26</v>
      </c>
      <c r="C110" s="126"/>
      <c r="D110" s="117" t="s">
        <v>27</v>
      </c>
      <c r="E110" s="126"/>
      <c r="F110" s="127" t="s">
        <v>100</v>
      </c>
      <c r="G110" s="127" t="s">
        <v>101</v>
      </c>
      <c r="H110" s="128">
        <v>3149</v>
      </c>
      <c r="I110" s="129" t="s">
        <v>117</v>
      </c>
      <c r="J110" s="128">
        <v>3912</v>
      </c>
      <c r="K110" s="127" t="s">
        <v>103</v>
      </c>
      <c r="L110" s="130">
        <v>0.17</v>
      </c>
      <c r="M110" s="133">
        <v>100</v>
      </c>
      <c r="N110" s="127" t="s">
        <v>104</v>
      </c>
      <c r="O110" s="132">
        <v>55500</v>
      </c>
      <c r="P110" s="132">
        <v>9435</v>
      </c>
      <c r="Q110" s="6">
        <f t="shared" si="15"/>
        <v>64935</v>
      </c>
      <c r="R110" s="119" t="s">
        <v>33</v>
      </c>
      <c r="S110" s="119" t="s">
        <v>33</v>
      </c>
      <c r="T110" s="119" t="s">
        <v>33</v>
      </c>
      <c r="U110" s="119" t="s">
        <v>33</v>
      </c>
      <c r="V110" s="119" t="s">
        <v>33</v>
      </c>
    </row>
    <row r="111" ht="22.5" spans="1:22">
      <c r="A111" s="116">
        <v>43799</v>
      </c>
      <c r="B111" s="117" t="s">
        <v>26</v>
      </c>
      <c r="C111" s="126"/>
      <c r="D111" s="117" t="s">
        <v>27</v>
      </c>
      <c r="E111" s="126"/>
      <c r="F111" s="127" t="s">
        <v>100</v>
      </c>
      <c r="G111" s="127" t="s">
        <v>101</v>
      </c>
      <c r="H111" s="128">
        <v>3150</v>
      </c>
      <c r="I111" s="129" t="s">
        <v>117</v>
      </c>
      <c r="J111" s="128">
        <v>1702</v>
      </c>
      <c r="K111" s="127" t="s">
        <v>103</v>
      </c>
      <c r="L111" s="130">
        <v>0.17</v>
      </c>
      <c r="M111" s="133">
        <v>40</v>
      </c>
      <c r="N111" s="127" t="s">
        <v>104</v>
      </c>
      <c r="O111" s="132">
        <v>13400</v>
      </c>
      <c r="P111" s="132">
        <v>2278</v>
      </c>
      <c r="Q111" s="6">
        <f t="shared" si="15"/>
        <v>15678</v>
      </c>
      <c r="R111" s="119" t="s">
        <v>33</v>
      </c>
      <c r="S111" s="119" t="s">
        <v>33</v>
      </c>
      <c r="T111" s="119" t="s">
        <v>33</v>
      </c>
      <c r="U111" s="119" t="s">
        <v>33</v>
      </c>
      <c r="V111" s="119" t="s">
        <v>33</v>
      </c>
    </row>
    <row r="112" ht="22.5" spans="1:22">
      <c r="A112" s="116">
        <v>43799</v>
      </c>
      <c r="B112" s="117" t="s">
        <v>26</v>
      </c>
      <c r="C112" s="126"/>
      <c r="D112" s="117" t="s">
        <v>27</v>
      </c>
      <c r="E112" s="126"/>
      <c r="F112" s="127" t="s">
        <v>100</v>
      </c>
      <c r="G112" s="127" t="s">
        <v>101</v>
      </c>
      <c r="H112" s="128">
        <v>3151</v>
      </c>
      <c r="I112" s="129" t="s">
        <v>117</v>
      </c>
      <c r="J112" s="128">
        <v>2811</v>
      </c>
      <c r="K112" s="127" t="s">
        <v>103</v>
      </c>
      <c r="L112" s="130">
        <v>0.17</v>
      </c>
      <c r="M112" s="133">
        <v>10</v>
      </c>
      <c r="N112" s="127" t="s">
        <v>104</v>
      </c>
      <c r="O112" s="132">
        <v>9090</v>
      </c>
      <c r="P112" s="132">
        <v>1545</v>
      </c>
      <c r="Q112" s="6">
        <f t="shared" si="15"/>
        <v>10635</v>
      </c>
      <c r="R112" s="119" t="s">
        <v>33</v>
      </c>
      <c r="S112" s="119" t="s">
        <v>33</v>
      </c>
      <c r="T112" s="119" t="s">
        <v>33</v>
      </c>
      <c r="U112" s="119" t="s">
        <v>33</v>
      </c>
      <c r="V112" s="119" t="s">
        <v>33</v>
      </c>
    </row>
    <row r="113" ht="22.5" spans="1:22">
      <c r="A113" s="116">
        <v>43799</v>
      </c>
      <c r="B113" s="117" t="s">
        <v>26</v>
      </c>
      <c r="C113" s="126"/>
      <c r="D113" s="117" t="s">
        <v>27</v>
      </c>
      <c r="E113" s="126"/>
      <c r="F113" s="127" t="s">
        <v>100</v>
      </c>
      <c r="G113" s="127" t="s">
        <v>101</v>
      </c>
      <c r="H113" s="128">
        <v>3152</v>
      </c>
      <c r="I113" s="129" t="s">
        <v>117</v>
      </c>
      <c r="J113" s="128">
        <v>2905</v>
      </c>
      <c r="K113" s="127" t="s">
        <v>103</v>
      </c>
      <c r="L113" s="130">
        <v>0.17</v>
      </c>
      <c r="M113" s="133">
        <v>160</v>
      </c>
      <c r="N113" s="127" t="s">
        <v>104</v>
      </c>
      <c r="O113" s="132">
        <v>36800</v>
      </c>
      <c r="P113" s="132">
        <v>6256</v>
      </c>
      <c r="Q113" s="6">
        <f t="shared" si="15"/>
        <v>43056</v>
      </c>
      <c r="R113" s="119" t="s">
        <v>33</v>
      </c>
      <c r="S113" s="119" t="s">
        <v>33</v>
      </c>
      <c r="T113" s="119" t="s">
        <v>33</v>
      </c>
      <c r="U113" s="119" t="s">
        <v>33</v>
      </c>
      <c r="V113" s="119" t="s">
        <v>33</v>
      </c>
    </row>
    <row r="114" ht="22.5" spans="1:22">
      <c r="A114" s="116">
        <v>43799</v>
      </c>
      <c r="B114" s="117" t="s">
        <v>26</v>
      </c>
      <c r="C114" s="126"/>
      <c r="D114" s="117" t="s">
        <v>27</v>
      </c>
      <c r="E114" s="126"/>
      <c r="F114" s="127" t="s">
        <v>100</v>
      </c>
      <c r="G114" s="127" t="s">
        <v>101</v>
      </c>
      <c r="H114" s="128">
        <v>3153</v>
      </c>
      <c r="I114" s="129" t="s">
        <v>117</v>
      </c>
      <c r="J114" s="128">
        <v>3304</v>
      </c>
      <c r="K114" s="127" t="s">
        <v>103</v>
      </c>
      <c r="L114" s="130">
        <v>0.17</v>
      </c>
      <c r="M114" s="133">
        <v>25</v>
      </c>
      <c r="N114" s="127" t="s">
        <v>104</v>
      </c>
      <c r="O114" s="132">
        <v>4950</v>
      </c>
      <c r="P114" s="132">
        <v>842</v>
      </c>
      <c r="Q114" s="6">
        <f t="shared" si="15"/>
        <v>5792</v>
      </c>
      <c r="R114" s="119" t="s">
        <v>33</v>
      </c>
      <c r="S114" s="119" t="s">
        <v>33</v>
      </c>
      <c r="T114" s="119" t="s">
        <v>33</v>
      </c>
      <c r="U114" s="119" t="s">
        <v>33</v>
      </c>
      <c r="V114" s="119" t="s">
        <v>33</v>
      </c>
    </row>
    <row r="115" ht="22.5" spans="1:22">
      <c r="A115" s="116">
        <v>43799</v>
      </c>
      <c r="B115" s="117" t="s">
        <v>26</v>
      </c>
      <c r="C115" s="126"/>
      <c r="D115" s="117" t="s">
        <v>27</v>
      </c>
      <c r="E115" s="126"/>
      <c r="F115" s="127" t="s">
        <v>100</v>
      </c>
      <c r="G115" s="127" t="s">
        <v>101</v>
      </c>
      <c r="H115" s="128">
        <v>3154</v>
      </c>
      <c r="I115" s="129" t="s">
        <v>117</v>
      </c>
      <c r="J115" s="128">
        <v>3912</v>
      </c>
      <c r="K115" s="127" t="s">
        <v>103</v>
      </c>
      <c r="L115" s="130">
        <v>0.17</v>
      </c>
      <c r="M115" s="133">
        <v>25</v>
      </c>
      <c r="N115" s="127" t="s">
        <v>104</v>
      </c>
      <c r="O115" s="132">
        <v>58750</v>
      </c>
      <c r="P115" s="132">
        <v>9988</v>
      </c>
      <c r="Q115" s="6">
        <f t="shared" si="15"/>
        <v>68738</v>
      </c>
      <c r="R115" s="119" t="s">
        <v>33</v>
      </c>
      <c r="S115" s="119" t="s">
        <v>33</v>
      </c>
      <c r="T115" s="119" t="s">
        <v>33</v>
      </c>
      <c r="U115" s="119" t="s">
        <v>33</v>
      </c>
      <c r="V115" s="119" t="s">
        <v>33</v>
      </c>
    </row>
    <row r="116" ht="22.5" spans="1:22">
      <c r="A116" s="116">
        <v>43799</v>
      </c>
      <c r="B116" s="117" t="s">
        <v>26</v>
      </c>
      <c r="C116" s="126"/>
      <c r="D116" s="117" t="s">
        <v>27</v>
      </c>
      <c r="E116" s="126"/>
      <c r="F116" s="127" t="s">
        <v>100</v>
      </c>
      <c r="G116" s="127" t="s">
        <v>101</v>
      </c>
      <c r="H116" s="128">
        <v>3155</v>
      </c>
      <c r="I116" s="129" t="s">
        <v>117</v>
      </c>
      <c r="J116" s="128">
        <v>2918</v>
      </c>
      <c r="K116" s="127" t="s">
        <v>103</v>
      </c>
      <c r="L116" s="130">
        <v>0.17</v>
      </c>
      <c r="M116" s="133">
        <v>20</v>
      </c>
      <c r="N116" s="127" t="s">
        <v>104</v>
      </c>
      <c r="O116" s="132">
        <v>7780</v>
      </c>
      <c r="P116" s="132">
        <v>1323</v>
      </c>
      <c r="Q116" s="6">
        <f t="shared" si="15"/>
        <v>9103</v>
      </c>
      <c r="R116" s="119" t="s">
        <v>33</v>
      </c>
      <c r="S116" s="119" t="s">
        <v>33</v>
      </c>
      <c r="T116" s="119" t="s">
        <v>33</v>
      </c>
      <c r="U116" s="119" t="s">
        <v>33</v>
      </c>
      <c r="V116" s="119" t="s">
        <v>33</v>
      </c>
    </row>
    <row r="117" ht="22.5" spans="1:22">
      <c r="A117" s="116">
        <v>43799</v>
      </c>
      <c r="B117" s="117" t="s">
        <v>26</v>
      </c>
      <c r="C117" s="126"/>
      <c r="D117" s="117" t="s">
        <v>27</v>
      </c>
      <c r="E117" s="126"/>
      <c r="F117" s="127" t="s">
        <v>100</v>
      </c>
      <c r="G117" s="127" t="s">
        <v>101</v>
      </c>
      <c r="H117" s="128">
        <v>3156</v>
      </c>
      <c r="I117" s="129" t="s">
        <v>117</v>
      </c>
      <c r="J117" s="128">
        <v>2916</v>
      </c>
      <c r="K117" s="127" t="s">
        <v>103</v>
      </c>
      <c r="L117" s="130">
        <v>0.17</v>
      </c>
      <c r="M117" s="133">
        <v>25</v>
      </c>
      <c r="N117" s="127" t="s">
        <v>104</v>
      </c>
      <c r="O117" s="132">
        <v>7225</v>
      </c>
      <c r="P117" s="132">
        <v>1228</v>
      </c>
      <c r="Q117" s="6">
        <f t="shared" si="15"/>
        <v>8453</v>
      </c>
      <c r="R117" s="119" t="s">
        <v>33</v>
      </c>
      <c r="S117" s="119" t="s">
        <v>33</v>
      </c>
      <c r="T117" s="119" t="s">
        <v>33</v>
      </c>
      <c r="U117" s="119" t="s">
        <v>33</v>
      </c>
      <c r="V117" s="119" t="s">
        <v>33</v>
      </c>
    </row>
    <row r="118" ht="22.5" spans="1:22">
      <c r="A118" s="116">
        <v>43799</v>
      </c>
      <c r="B118" s="117" t="s">
        <v>26</v>
      </c>
      <c r="C118" s="126"/>
      <c r="D118" s="117" t="s">
        <v>27</v>
      </c>
      <c r="E118" s="126"/>
      <c r="F118" s="127" t="s">
        <v>100</v>
      </c>
      <c r="G118" s="127" t="s">
        <v>101</v>
      </c>
      <c r="H118" s="128">
        <v>3157</v>
      </c>
      <c r="I118" s="129" t="s">
        <v>117</v>
      </c>
      <c r="J118" s="128">
        <v>3913</v>
      </c>
      <c r="K118" s="127" t="s">
        <v>103</v>
      </c>
      <c r="L118" s="130">
        <v>0.17</v>
      </c>
      <c r="M118" s="133">
        <v>25</v>
      </c>
      <c r="N118" s="127" t="s">
        <v>104</v>
      </c>
      <c r="O118" s="132">
        <v>12625</v>
      </c>
      <c r="P118" s="132">
        <v>2146</v>
      </c>
      <c r="Q118" s="6">
        <f t="shared" si="15"/>
        <v>14771</v>
      </c>
      <c r="R118" s="119" t="s">
        <v>33</v>
      </c>
      <c r="S118" s="119" t="s">
        <v>33</v>
      </c>
      <c r="T118" s="119" t="s">
        <v>33</v>
      </c>
      <c r="U118" s="119" t="s">
        <v>33</v>
      </c>
      <c r="V118" s="119" t="s">
        <v>33</v>
      </c>
    </row>
    <row r="119" ht="22.5" spans="1:22">
      <c r="A119" s="116">
        <v>43799</v>
      </c>
      <c r="B119" s="117" t="s">
        <v>26</v>
      </c>
      <c r="C119" s="126"/>
      <c r="D119" s="117" t="s">
        <v>27</v>
      </c>
      <c r="E119" s="126"/>
      <c r="F119" s="127" t="s">
        <v>100</v>
      </c>
      <c r="G119" s="127" t="s">
        <v>101</v>
      </c>
      <c r="H119" s="128">
        <v>3158</v>
      </c>
      <c r="I119" s="129" t="s">
        <v>117</v>
      </c>
      <c r="J119" s="128">
        <v>3402</v>
      </c>
      <c r="K119" s="127" t="s">
        <v>103</v>
      </c>
      <c r="L119" s="130">
        <v>0.17</v>
      </c>
      <c r="M119" s="133">
        <v>25</v>
      </c>
      <c r="N119" s="127" t="s">
        <v>104</v>
      </c>
      <c r="O119" s="132">
        <v>13875</v>
      </c>
      <c r="P119" s="132">
        <v>2359</v>
      </c>
      <c r="Q119" s="6">
        <f t="shared" si="15"/>
        <v>16234</v>
      </c>
      <c r="R119" s="119" t="s">
        <v>33</v>
      </c>
      <c r="S119" s="119" t="s">
        <v>33</v>
      </c>
      <c r="T119" s="119" t="s">
        <v>33</v>
      </c>
      <c r="U119" s="119" t="s">
        <v>33</v>
      </c>
      <c r="V119" s="119" t="s">
        <v>33</v>
      </c>
    </row>
    <row r="120" ht="33.75" spans="1:22">
      <c r="A120" s="116">
        <v>43799</v>
      </c>
      <c r="B120" s="117" t="s">
        <v>26</v>
      </c>
      <c r="C120" s="126"/>
      <c r="D120" s="117" t="s">
        <v>27</v>
      </c>
      <c r="E120" s="127" t="s">
        <v>109</v>
      </c>
      <c r="F120" s="127" t="s">
        <v>100</v>
      </c>
      <c r="G120" s="127" t="s">
        <v>101</v>
      </c>
      <c r="H120" s="128">
        <v>601564</v>
      </c>
      <c r="I120" s="129" t="s">
        <v>106</v>
      </c>
      <c r="J120" s="128">
        <v>3006</v>
      </c>
      <c r="K120" s="127" t="s">
        <v>107</v>
      </c>
      <c r="L120" s="127" t="s">
        <v>108</v>
      </c>
      <c r="M120" s="133">
        <v>0</v>
      </c>
      <c r="N120" s="127" t="s">
        <v>104</v>
      </c>
      <c r="O120" s="132">
        <v>352000</v>
      </c>
      <c r="P120" s="132">
        <v>0</v>
      </c>
      <c r="Q120" s="6">
        <f t="shared" si="15"/>
        <v>352000</v>
      </c>
      <c r="R120" s="120">
        <v>0.04</v>
      </c>
      <c r="S120" s="121">
        <f t="shared" ref="S120:S126" si="16">+Q120*R120</f>
        <v>14080</v>
      </c>
      <c r="T120" s="120">
        <v>0</v>
      </c>
      <c r="U120" s="122">
        <f t="shared" ref="U120:U126" si="17">+O120*T120</f>
        <v>0</v>
      </c>
      <c r="V120" s="123">
        <f t="shared" ref="V120:V126" si="18">+S120-U120</f>
        <v>14080</v>
      </c>
    </row>
    <row r="121" ht="33.75" spans="1:22">
      <c r="A121" s="116">
        <v>43799</v>
      </c>
      <c r="B121" s="117" t="s">
        <v>26</v>
      </c>
      <c r="C121" s="126"/>
      <c r="D121" s="117" t="s">
        <v>27</v>
      </c>
      <c r="E121" s="127" t="s">
        <v>109</v>
      </c>
      <c r="F121" s="127" t="s">
        <v>100</v>
      </c>
      <c r="G121" s="127" t="s">
        <v>101</v>
      </c>
      <c r="H121" s="128">
        <v>601565</v>
      </c>
      <c r="I121" s="129" t="s">
        <v>106</v>
      </c>
      <c r="J121" s="128">
        <v>3006</v>
      </c>
      <c r="K121" s="127" t="s">
        <v>107</v>
      </c>
      <c r="L121" s="127" t="s">
        <v>108</v>
      </c>
      <c r="M121" s="133">
        <v>0</v>
      </c>
      <c r="N121" s="127" t="s">
        <v>104</v>
      </c>
      <c r="O121" s="132">
        <v>250000</v>
      </c>
      <c r="P121" s="132">
        <v>0</v>
      </c>
      <c r="Q121" s="6">
        <f t="shared" si="15"/>
        <v>250000</v>
      </c>
      <c r="R121" s="120">
        <v>0.04</v>
      </c>
      <c r="S121" s="121">
        <f t="shared" si="16"/>
        <v>10000</v>
      </c>
      <c r="T121" s="120">
        <v>0</v>
      </c>
      <c r="U121" s="122">
        <f t="shared" si="17"/>
        <v>0</v>
      </c>
      <c r="V121" s="123">
        <f t="shared" si="18"/>
        <v>10000</v>
      </c>
    </row>
    <row r="122" ht="33.75" spans="1:22">
      <c r="A122" s="116">
        <v>43799</v>
      </c>
      <c r="B122" s="117" t="s">
        <v>26</v>
      </c>
      <c r="C122" s="126"/>
      <c r="D122" s="117" t="s">
        <v>27</v>
      </c>
      <c r="E122" s="127" t="s">
        <v>109</v>
      </c>
      <c r="F122" s="127" t="s">
        <v>100</v>
      </c>
      <c r="G122" s="127" t="s">
        <v>101</v>
      </c>
      <c r="H122" s="128">
        <v>601576</v>
      </c>
      <c r="I122" s="129" t="s">
        <v>117</v>
      </c>
      <c r="J122" s="128">
        <v>3006</v>
      </c>
      <c r="K122" s="127" t="s">
        <v>107</v>
      </c>
      <c r="L122" s="127" t="s">
        <v>108</v>
      </c>
      <c r="M122" s="133">
        <v>0</v>
      </c>
      <c r="N122" s="127" t="s">
        <v>104</v>
      </c>
      <c r="O122" s="132">
        <v>330000</v>
      </c>
      <c r="P122" s="132">
        <v>0</v>
      </c>
      <c r="Q122" s="6">
        <f t="shared" si="15"/>
        <v>330000</v>
      </c>
      <c r="R122" s="120">
        <v>0.04</v>
      </c>
      <c r="S122" s="121">
        <f t="shared" si="16"/>
        <v>13200</v>
      </c>
      <c r="T122" s="120">
        <v>0</v>
      </c>
      <c r="U122" s="122">
        <f t="shared" si="17"/>
        <v>0</v>
      </c>
      <c r="V122" s="123">
        <f t="shared" si="18"/>
        <v>13200</v>
      </c>
    </row>
    <row r="123" ht="22.5" spans="1:22">
      <c r="A123" s="116">
        <v>43799</v>
      </c>
      <c r="B123" s="117" t="s">
        <v>26</v>
      </c>
      <c r="C123" s="126"/>
      <c r="D123" s="117" t="s">
        <v>27</v>
      </c>
      <c r="E123" s="127" t="s">
        <v>99</v>
      </c>
      <c r="F123" s="127" t="s">
        <v>100</v>
      </c>
      <c r="G123" s="127" t="s">
        <v>101</v>
      </c>
      <c r="H123" s="128">
        <v>2450</v>
      </c>
      <c r="I123" s="129" t="s">
        <v>116</v>
      </c>
      <c r="J123" s="128">
        <v>3006</v>
      </c>
      <c r="K123" s="127" t="s">
        <v>107</v>
      </c>
      <c r="L123" s="127" t="s">
        <v>108</v>
      </c>
      <c r="M123" s="133">
        <v>100</v>
      </c>
      <c r="N123" s="127" t="s">
        <v>104</v>
      </c>
      <c r="O123" s="132">
        <v>95000</v>
      </c>
      <c r="P123" s="132">
        <v>0</v>
      </c>
      <c r="Q123" s="6">
        <f t="shared" si="15"/>
        <v>95000</v>
      </c>
      <c r="R123" s="120">
        <v>0.04</v>
      </c>
      <c r="S123" s="121">
        <f t="shared" si="16"/>
        <v>3800</v>
      </c>
      <c r="T123" s="120">
        <v>0</v>
      </c>
      <c r="U123" s="122">
        <f t="shared" si="17"/>
        <v>0</v>
      </c>
      <c r="V123" s="123">
        <f t="shared" si="18"/>
        <v>3800</v>
      </c>
    </row>
    <row r="124" ht="22.5" spans="1:22">
      <c r="A124" s="116">
        <v>43799</v>
      </c>
      <c r="B124" s="117" t="s">
        <v>26</v>
      </c>
      <c r="C124" s="126"/>
      <c r="D124" s="117" t="s">
        <v>27</v>
      </c>
      <c r="E124" s="127" t="s">
        <v>99</v>
      </c>
      <c r="F124" s="127" t="s">
        <v>118</v>
      </c>
      <c r="G124" s="127" t="s">
        <v>101</v>
      </c>
      <c r="H124" s="128">
        <v>525</v>
      </c>
      <c r="I124" s="129" t="s">
        <v>119</v>
      </c>
      <c r="J124" s="128">
        <v>4802</v>
      </c>
      <c r="K124" s="127" t="s">
        <v>107</v>
      </c>
      <c r="L124" s="127" t="s">
        <v>108</v>
      </c>
      <c r="M124" s="133">
        <v>0</v>
      </c>
      <c r="N124" s="127" t="s">
        <v>104</v>
      </c>
      <c r="O124" s="132">
        <v>412982</v>
      </c>
      <c r="P124" s="132">
        <v>0</v>
      </c>
      <c r="Q124" s="6">
        <f t="shared" si="15"/>
        <v>412982</v>
      </c>
      <c r="R124" s="120">
        <v>0.045</v>
      </c>
      <c r="S124" s="121">
        <f t="shared" si="16"/>
        <v>18584.19</v>
      </c>
      <c r="T124" s="120"/>
      <c r="U124" s="123">
        <f t="shared" si="17"/>
        <v>0</v>
      </c>
      <c r="V124" s="125">
        <f t="shared" si="18"/>
        <v>18584.19</v>
      </c>
    </row>
    <row r="125" ht="22.5" spans="1:22">
      <c r="A125" s="116">
        <v>43799</v>
      </c>
      <c r="B125" s="117" t="s">
        <v>26</v>
      </c>
      <c r="C125" s="126"/>
      <c r="D125" s="117" t="s">
        <v>27</v>
      </c>
      <c r="E125" s="127" t="s">
        <v>114</v>
      </c>
      <c r="F125" s="127" t="s">
        <v>118</v>
      </c>
      <c r="G125" s="127" t="s">
        <v>101</v>
      </c>
      <c r="H125" s="128">
        <v>890</v>
      </c>
      <c r="I125" s="129" t="s">
        <v>120</v>
      </c>
      <c r="J125" s="128">
        <v>7607</v>
      </c>
      <c r="K125" s="127" t="s">
        <v>107</v>
      </c>
      <c r="L125" s="127" t="s">
        <v>108</v>
      </c>
      <c r="M125" s="133">
        <v>0</v>
      </c>
      <c r="N125" s="127" t="s">
        <v>104</v>
      </c>
      <c r="O125" s="132">
        <v>183943</v>
      </c>
      <c r="P125" s="132">
        <v>0</v>
      </c>
      <c r="Q125" s="6">
        <f t="shared" si="15"/>
        <v>183943</v>
      </c>
      <c r="R125" s="120">
        <v>0.045</v>
      </c>
      <c r="S125" s="121">
        <f t="shared" si="16"/>
        <v>8277.435</v>
      </c>
      <c r="T125" s="120"/>
      <c r="U125" s="122">
        <f t="shared" si="17"/>
        <v>0</v>
      </c>
      <c r="V125" s="123">
        <f t="shared" si="18"/>
        <v>8277.435</v>
      </c>
    </row>
    <row r="126" ht="22.5" spans="1:22">
      <c r="A126" s="116">
        <v>43799</v>
      </c>
      <c r="B126" s="117" t="s">
        <v>26</v>
      </c>
      <c r="C126" s="126"/>
      <c r="D126" s="117" t="s">
        <v>27</v>
      </c>
      <c r="E126" s="127" t="s">
        <v>99</v>
      </c>
      <c r="F126" s="127" t="s">
        <v>118</v>
      </c>
      <c r="G126" s="127" t="s">
        <v>101</v>
      </c>
      <c r="H126" s="128">
        <v>257</v>
      </c>
      <c r="I126" s="129" t="s">
        <v>121</v>
      </c>
      <c r="J126" s="128">
        <v>4808</v>
      </c>
      <c r="K126" s="127" t="s">
        <v>107</v>
      </c>
      <c r="L126" s="134">
        <v>0</v>
      </c>
      <c r="M126" s="133">
        <v>0</v>
      </c>
      <c r="N126" s="127" t="s">
        <v>104</v>
      </c>
      <c r="O126" s="132">
        <v>236631</v>
      </c>
      <c r="P126" s="132">
        <v>0</v>
      </c>
      <c r="Q126" s="6">
        <f t="shared" si="15"/>
        <v>236631</v>
      </c>
      <c r="R126" s="120">
        <v>0.045</v>
      </c>
      <c r="S126" s="121">
        <f t="shared" si="16"/>
        <v>10648.395</v>
      </c>
      <c r="T126" s="120">
        <v>0.045</v>
      </c>
      <c r="U126" s="123">
        <f t="shared" si="17"/>
        <v>10648.395</v>
      </c>
      <c r="V126" s="125">
        <f t="shared" si="18"/>
        <v>0</v>
      </c>
    </row>
    <row r="127" spans="1:22">
      <c r="A127" s="4"/>
      <c r="B127" s="117" t="s">
        <v>26</v>
      </c>
      <c r="C127" s="4"/>
      <c r="D127" s="117" t="s">
        <v>27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6"/>
      <c r="Q127" s="6">
        <f t="shared" si="15"/>
        <v>0</v>
      </c>
    </row>
    <row r="128" ht="22.5" spans="1:22">
      <c r="A128" s="116">
        <v>43829</v>
      </c>
      <c r="B128" s="117" t="s">
        <v>26</v>
      </c>
      <c r="C128" s="126"/>
      <c r="D128" s="117" t="s">
        <v>27</v>
      </c>
      <c r="E128" s="127" t="s">
        <v>99</v>
      </c>
      <c r="F128" s="127" t="s">
        <v>100</v>
      </c>
      <c r="G128" s="127" t="s">
        <v>101</v>
      </c>
      <c r="H128" s="128">
        <v>429</v>
      </c>
      <c r="I128" s="129" t="s">
        <v>122</v>
      </c>
      <c r="J128" s="128">
        <v>3912</v>
      </c>
      <c r="K128" s="127" t="s">
        <v>107</v>
      </c>
      <c r="L128" s="127" t="s">
        <v>108</v>
      </c>
      <c r="M128" s="133">
        <v>200</v>
      </c>
      <c r="N128" s="127" t="s">
        <v>104</v>
      </c>
      <c r="O128" s="132">
        <v>140000</v>
      </c>
      <c r="P128" s="132">
        <v>0</v>
      </c>
      <c r="Q128" s="6">
        <f t="shared" si="15"/>
        <v>140000</v>
      </c>
      <c r="R128" s="119" t="s">
        <v>33</v>
      </c>
      <c r="S128" s="119" t="s">
        <v>33</v>
      </c>
      <c r="T128" s="119" t="s">
        <v>33</v>
      </c>
      <c r="U128" s="119" t="s">
        <v>33</v>
      </c>
      <c r="V128" s="119" t="s">
        <v>33</v>
      </c>
    </row>
    <row r="129" ht="22.5" spans="1:22">
      <c r="A129" s="116">
        <v>43829</v>
      </c>
      <c r="B129" s="117" t="s">
        <v>26</v>
      </c>
      <c r="C129" s="126"/>
      <c r="D129" s="117" t="s">
        <v>27</v>
      </c>
      <c r="E129" s="127" t="s">
        <v>99</v>
      </c>
      <c r="F129" s="127" t="s">
        <v>100</v>
      </c>
      <c r="G129" s="127" t="s">
        <v>101</v>
      </c>
      <c r="H129" s="128">
        <v>5798</v>
      </c>
      <c r="I129" s="129" t="s">
        <v>123</v>
      </c>
      <c r="J129" s="128">
        <v>7010</v>
      </c>
      <c r="K129" s="127" t="s">
        <v>103</v>
      </c>
      <c r="L129" s="130">
        <v>0.17</v>
      </c>
      <c r="M129" s="131">
        <v>53700</v>
      </c>
      <c r="N129" s="127" t="s">
        <v>104</v>
      </c>
      <c r="O129" s="132">
        <v>75180</v>
      </c>
      <c r="P129" s="132">
        <v>12781</v>
      </c>
      <c r="Q129" s="6">
        <f t="shared" si="15"/>
        <v>87961</v>
      </c>
      <c r="R129" s="120">
        <v>0.045</v>
      </c>
      <c r="S129" s="121">
        <f>+Q129*R129</f>
        <v>3958.245</v>
      </c>
      <c r="T129" s="120">
        <v>0.045</v>
      </c>
      <c r="U129" s="122">
        <f>+Q129*T129</f>
        <v>3958.245</v>
      </c>
      <c r="V129" s="125">
        <f>+S129-U129</f>
        <v>0</v>
      </c>
    </row>
    <row r="130" ht="22.5" spans="1:22">
      <c r="A130" s="116">
        <v>43829</v>
      </c>
      <c r="B130" s="117" t="s">
        <v>26</v>
      </c>
      <c r="C130" s="126"/>
      <c r="D130" s="117" t="s">
        <v>27</v>
      </c>
      <c r="E130" s="127" t="s">
        <v>99</v>
      </c>
      <c r="F130" s="127" t="s">
        <v>100</v>
      </c>
      <c r="G130" s="127" t="s">
        <v>101</v>
      </c>
      <c r="H130" s="128">
        <v>5799</v>
      </c>
      <c r="I130" s="129" t="s">
        <v>123</v>
      </c>
      <c r="J130" s="128">
        <v>7010</v>
      </c>
      <c r="K130" s="127" t="s">
        <v>103</v>
      </c>
      <c r="L130" s="130">
        <v>0.17</v>
      </c>
      <c r="M130" s="131">
        <v>53500</v>
      </c>
      <c r="N130" s="127" t="s">
        <v>104</v>
      </c>
      <c r="O130" s="132">
        <v>74900</v>
      </c>
      <c r="P130" s="132">
        <v>12733</v>
      </c>
      <c r="Q130" s="6">
        <f t="shared" ref="Q130:Q161" si="19">SUM(O130:P130)</f>
        <v>87633</v>
      </c>
      <c r="R130" s="120">
        <v>0.045</v>
      </c>
      <c r="S130" s="121">
        <f>+Q130*R130</f>
        <v>3943.485</v>
      </c>
      <c r="T130" s="120">
        <v>0.045</v>
      </c>
      <c r="U130" s="122">
        <f>+Q130*T130</f>
        <v>3943.485</v>
      </c>
      <c r="V130" s="125">
        <f>+S130-U130</f>
        <v>0</v>
      </c>
    </row>
    <row r="131" ht="22.5" spans="1:22">
      <c r="A131" s="116">
        <v>43829</v>
      </c>
      <c r="B131" s="117" t="s">
        <v>26</v>
      </c>
      <c r="C131" s="126"/>
      <c r="D131" s="117" t="s">
        <v>27</v>
      </c>
      <c r="E131" s="127" t="s">
        <v>99</v>
      </c>
      <c r="F131" s="127" t="s">
        <v>100</v>
      </c>
      <c r="G131" s="127" t="s">
        <v>101</v>
      </c>
      <c r="H131" s="128">
        <v>3648</v>
      </c>
      <c r="I131" s="129" t="s">
        <v>124</v>
      </c>
      <c r="J131" s="128">
        <v>3006</v>
      </c>
      <c r="K131" s="127" t="s">
        <v>107</v>
      </c>
      <c r="L131" s="127" t="s">
        <v>108</v>
      </c>
      <c r="M131" s="133">
        <v>1</v>
      </c>
      <c r="N131" s="127" t="s">
        <v>104</v>
      </c>
      <c r="O131" s="132">
        <v>57500</v>
      </c>
      <c r="P131" s="132">
        <v>0</v>
      </c>
      <c r="Q131" s="6">
        <f t="shared" si="19"/>
        <v>57500</v>
      </c>
      <c r="R131" s="120">
        <v>0.045</v>
      </c>
      <c r="S131" s="121">
        <f>+Q131*R131</f>
        <v>2587.5</v>
      </c>
      <c r="T131" s="124"/>
      <c r="U131" s="122"/>
      <c r="V131" s="123">
        <f>+S131-U131</f>
        <v>2587.5</v>
      </c>
    </row>
    <row r="132" ht="22.5" spans="1:22">
      <c r="A132" s="116">
        <v>43829</v>
      </c>
      <c r="B132" s="117" t="s">
        <v>26</v>
      </c>
      <c r="C132" s="126"/>
      <c r="D132" s="117" t="s">
        <v>27</v>
      </c>
      <c r="E132" s="127" t="s">
        <v>99</v>
      </c>
      <c r="F132" s="127" t="s">
        <v>100</v>
      </c>
      <c r="G132" s="127" t="s">
        <v>101</v>
      </c>
      <c r="H132" s="128">
        <v>3656</v>
      </c>
      <c r="I132" s="129" t="s">
        <v>125</v>
      </c>
      <c r="J132" s="128">
        <v>3006</v>
      </c>
      <c r="K132" s="127" t="s">
        <v>107</v>
      </c>
      <c r="L132" s="127" t="s">
        <v>108</v>
      </c>
      <c r="M132" s="133">
        <v>1</v>
      </c>
      <c r="N132" s="127" t="s">
        <v>104</v>
      </c>
      <c r="O132" s="132">
        <v>70875</v>
      </c>
      <c r="P132" s="132">
        <v>0</v>
      </c>
      <c r="Q132" s="6">
        <f t="shared" si="19"/>
        <v>70875</v>
      </c>
      <c r="R132" s="120">
        <v>0.045</v>
      </c>
      <c r="S132" s="121">
        <f>+Q132*R132</f>
        <v>3189.375</v>
      </c>
      <c r="T132" s="124"/>
      <c r="U132" s="122"/>
      <c r="V132" s="123">
        <f>+S132-U132</f>
        <v>3189.375</v>
      </c>
    </row>
    <row r="133" ht="22.5" spans="1:22">
      <c r="A133" s="116">
        <v>43829</v>
      </c>
      <c r="B133" s="117" t="s">
        <v>26</v>
      </c>
      <c r="C133" s="126"/>
      <c r="D133" s="117" t="s">
        <v>27</v>
      </c>
      <c r="E133" s="127" t="s">
        <v>99</v>
      </c>
      <c r="F133" s="127" t="s">
        <v>100</v>
      </c>
      <c r="G133" s="127" t="s">
        <v>101</v>
      </c>
      <c r="H133" s="128">
        <v>5511</v>
      </c>
      <c r="I133" s="129" t="s">
        <v>126</v>
      </c>
      <c r="J133" s="128">
        <v>3302</v>
      </c>
      <c r="K133" s="127" t="s">
        <v>103</v>
      </c>
      <c r="L133" s="130">
        <v>0.17</v>
      </c>
      <c r="M133" s="133">
        <v>10</v>
      </c>
      <c r="N133" s="127" t="s">
        <v>104</v>
      </c>
      <c r="O133" s="132">
        <v>22500</v>
      </c>
      <c r="P133" s="132">
        <v>3825</v>
      </c>
      <c r="Q133" s="6">
        <f t="shared" si="19"/>
        <v>26325</v>
      </c>
      <c r="R133" s="120">
        <v>0.04</v>
      </c>
      <c r="S133" s="121">
        <f>+Q133*R133</f>
        <v>1053</v>
      </c>
      <c r="T133" s="120">
        <v>0</v>
      </c>
      <c r="U133" s="122">
        <f>+O133*T133</f>
        <v>0</v>
      </c>
      <c r="V133" s="123">
        <f>+S133-U133</f>
        <v>1053</v>
      </c>
    </row>
    <row r="134" ht="22.5" spans="1:22">
      <c r="A134" s="116">
        <v>43829</v>
      </c>
      <c r="B134" s="117" t="s">
        <v>26</v>
      </c>
      <c r="C134" s="126"/>
      <c r="D134" s="117" t="s">
        <v>27</v>
      </c>
      <c r="E134" s="126"/>
      <c r="F134" s="127" t="s">
        <v>100</v>
      </c>
      <c r="G134" s="127" t="s">
        <v>101</v>
      </c>
      <c r="H134" s="128">
        <v>3264</v>
      </c>
      <c r="I134" s="129" t="s">
        <v>127</v>
      </c>
      <c r="J134" s="128">
        <v>2918</v>
      </c>
      <c r="K134" s="127" t="s">
        <v>103</v>
      </c>
      <c r="L134" s="130">
        <v>0.17</v>
      </c>
      <c r="M134" s="133">
        <v>100</v>
      </c>
      <c r="N134" s="127" t="s">
        <v>104</v>
      </c>
      <c r="O134" s="132">
        <v>16700</v>
      </c>
      <c r="P134" s="132">
        <v>2839</v>
      </c>
      <c r="Q134" s="6">
        <f t="shared" si="19"/>
        <v>19539</v>
      </c>
      <c r="R134" s="119" t="s">
        <v>33</v>
      </c>
      <c r="S134" s="119" t="s">
        <v>33</v>
      </c>
      <c r="T134" s="119" t="s">
        <v>33</v>
      </c>
      <c r="U134" s="119" t="s">
        <v>33</v>
      </c>
      <c r="V134" s="119" t="s">
        <v>33</v>
      </c>
    </row>
    <row r="135" ht="22.5" spans="1:22">
      <c r="A135" s="116">
        <v>43829</v>
      </c>
      <c r="B135" s="117" t="s">
        <v>26</v>
      </c>
      <c r="C135" s="126"/>
      <c r="D135" s="117" t="s">
        <v>27</v>
      </c>
      <c r="E135" s="126"/>
      <c r="F135" s="127" t="s">
        <v>100</v>
      </c>
      <c r="G135" s="127" t="s">
        <v>101</v>
      </c>
      <c r="H135" s="128">
        <v>3265</v>
      </c>
      <c r="I135" s="129" t="s">
        <v>127</v>
      </c>
      <c r="J135" s="128">
        <v>3505</v>
      </c>
      <c r="K135" s="127" t="s">
        <v>103</v>
      </c>
      <c r="L135" s="130">
        <v>0.17</v>
      </c>
      <c r="M135" s="133">
        <v>50</v>
      </c>
      <c r="N135" s="127" t="s">
        <v>104</v>
      </c>
      <c r="O135" s="132">
        <v>5150</v>
      </c>
      <c r="P135" s="132">
        <v>876</v>
      </c>
      <c r="Q135" s="6">
        <f t="shared" si="19"/>
        <v>6026</v>
      </c>
      <c r="R135" s="119" t="s">
        <v>33</v>
      </c>
      <c r="S135" s="119" t="s">
        <v>33</v>
      </c>
      <c r="T135" s="119" t="s">
        <v>33</v>
      </c>
      <c r="U135" s="119" t="s">
        <v>33</v>
      </c>
      <c r="V135" s="119" t="s">
        <v>33</v>
      </c>
    </row>
    <row r="136" ht="22.5" spans="1:22">
      <c r="A136" s="116">
        <v>43829</v>
      </c>
      <c r="B136" s="117" t="s">
        <v>26</v>
      </c>
      <c r="C136" s="126"/>
      <c r="D136" s="117" t="s">
        <v>27</v>
      </c>
      <c r="E136" s="126"/>
      <c r="F136" s="127" t="s">
        <v>100</v>
      </c>
      <c r="G136" s="127" t="s">
        <v>101</v>
      </c>
      <c r="H136" s="128">
        <v>3266</v>
      </c>
      <c r="I136" s="129" t="s">
        <v>127</v>
      </c>
      <c r="J136" s="128">
        <v>3505</v>
      </c>
      <c r="K136" s="127" t="s">
        <v>103</v>
      </c>
      <c r="L136" s="130">
        <v>0.17</v>
      </c>
      <c r="M136" s="133">
        <v>25</v>
      </c>
      <c r="N136" s="127" t="s">
        <v>104</v>
      </c>
      <c r="O136" s="132">
        <v>12125</v>
      </c>
      <c r="P136" s="132">
        <v>2061</v>
      </c>
      <c r="Q136" s="6">
        <f t="shared" si="19"/>
        <v>14186</v>
      </c>
      <c r="R136" s="119" t="s">
        <v>33</v>
      </c>
      <c r="S136" s="119" t="s">
        <v>33</v>
      </c>
      <c r="T136" s="119" t="s">
        <v>33</v>
      </c>
      <c r="U136" s="119" t="s">
        <v>33</v>
      </c>
      <c r="V136" s="119" t="s">
        <v>33</v>
      </c>
    </row>
    <row r="137" ht="22.5" spans="1:22">
      <c r="A137" s="116">
        <v>43829</v>
      </c>
      <c r="B137" s="117" t="s">
        <v>26</v>
      </c>
      <c r="C137" s="126"/>
      <c r="D137" s="117" t="s">
        <v>27</v>
      </c>
      <c r="E137" s="126"/>
      <c r="F137" s="127" t="s">
        <v>100</v>
      </c>
      <c r="G137" s="127" t="s">
        <v>101</v>
      </c>
      <c r="H137" s="128">
        <v>3267</v>
      </c>
      <c r="I137" s="129" t="s">
        <v>127</v>
      </c>
      <c r="J137" s="128">
        <v>2918</v>
      </c>
      <c r="K137" s="127" t="s">
        <v>103</v>
      </c>
      <c r="L137" s="130">
        <v>0.17</v>
      </c>
      <c r="M137" s="133">
        <v>10</v>
      </c>
      <c r="N137" s="127" t="s">
        <v>104</v>
      </c>
      <c r="O137" s="132">
        <v>10900</v>
      </c>
      <c r="P137" s="132">
        <v>1853</v>
      </c>
      <c r="Q137" s="6">
        <f t="shared" si="19"/>
        <v>12753</v>
      </c>
      <c r="R137" s="119" t="s">
        <v>33</v>
      </c>
      <c r="S137" s="119" t="s">
        <v>33</v>
      </c>
      <c r="T137" s="119" t="s">
        <v>33</v>
      </c>
      <c r="U137" s="119" t="s">
        <v>33</v>
      </c>
      <c r="V137" s="119" t="s">
        <v>33</v>
      </c>
    </row>
    <row r="138" ht="22.5" spans="1:22">
      <c r="A138" s="116">
        <v>43829</v>
      </c>
      <c r="B138" s="117" t="s">
        <v>26</v>
      </c>
      <c r="C138" s="126"/>
      <c r="D138" s="117" t="s">
        <v>27</v>
      </c>
      <c r="E138" s="126"/>
      <c r="F138" s="127" t="s">
        <v>100</v>
      </c>
      <c r="G138" s="127" t="s">
        <v>101</v>
      </c>
      <c r="H138" s="128">
        <v>3268</v>
      </c>
      <c r="I138" s="129" t="s">
        <v>127</v>
      </c>
      <c r="J138" s="128">
        <v>2905</v>
      </c>
      <c r="K138" s="127" t="s">
        <v>103</v>
      </c>
      <c r="L138" s="130">
        <v>0.17</v>
      </c>
      <c r="M138" s="133">
        <v>300</v>
      </c>
      <c r="N138" s="127" t="s">
        <v>104</v>
      </c>
      <c r="O138" s="132">
        <v>50100</v>
      </c>
      <c r="P138" s="132">
        <v>8517</v>
      </c>
      <c r="Q138" s="6">
        <f t="shared" si="19"/>
        <v>58617</v>
      </c>
      <c r="R138" s="119" t="s">
        <v>33</v>
      </c>
      <c r="S138" s="119" t="s">
        <v>33</v>
      </c>
      <c r="T138" s="119" t="s">
        <v>33</v>
      </c>
      <c r="U138" s="119" t="s">
        <v>33</v>
      </c>
      <c r="V138" s="119" t="s">
        <v>33</v>
      </c>
    </row>
    <row r="139" ht="22.5" spans="1:22">
      <c r="A139" s="116">
        <v>43829</v>
      </c>
      <c r="B139" s="117" t="s">
        <v>26</v>
      </c>
      <c r="C139" s="126"/>
      <c r="D139" s="117" t="s">
        <v>27</v>
      </c>
      <c r="E139" s="126"/>
      <c r="F139" s="127" t="s">
        <v>100</v>
      </c>
      <c r="G139" s="127" t="s">
        <v>101</v>
      </c>
      <c r="H139" s="128">
        <v>3269</v>
      </c>
      <c r="I139" s="129" t="s">
        <v>127</v>
      </c>
      <c r="J139" s="128">
        <v>2905</v>
      </c>
      <c r="K139" s="127" t="s">
        <v>103</v>
      </c>
      <c r="L139" s="130">
        <v>0.17</v>
      </c>
      <c r="M139" s="133">
        <v>250</v>
      </c>
      <c r="N139" s="127" t="s">
        <v>104</v>
      </c>
      <c r="O139" s="132">
        <v>41750</v>
      </c>
      <c r="P139" s="132">
        <v>7098</v>
      </c>
      <c r="Q139" s="6">
        <f t="shared" si="19"/>
        <v>48848</v>
      </c>
      <c r="R139" s="119" t="s">
        <v>33</v>
      </c>
      <c r="S139" s="119" t="s">
        <v>33</v>
      </c>
      <c r="T139" s="119" t="s">
        <v>33</v>
      </c>
      <c r="U139" s="119" t="s">
        <v>33</v>
      </c>
      <c r="V139" s="119" t="s">
        <v>33</v>
      </c>
    </row>
    <row r="140" ht="22.5" spans="1:22">
      <c r="A140" s="116">
        <v>43829</v>
      </c>
      <c r="B140" s="117" t="s">
        <v>26</v>
      </c>
      <c r="C140" s="126"/>
      <c r="D140" s="117" t="s">
        <v>27</v>
      </c>
      <c r="E140" s="126"/>
      <c r="F140" s="127" t="s">
        <v>100</v>
      </c>
      <c r="G140" s="127" t="s">
        <v>101</v>
      </c>
      <c r="H140" s="128">
        <v>3270</v>
      </c>
      <c r="I140" s="129" t="s">
        <v>127</v>
      </c>
      <c r="J140" s="128">
        <v>2916</v>
      </c>
      <c r="K140" s="127" t="s">
        <v>103</v>
      </c>
      <c r="L140" s="130">
        <v>0.17</v>
      </c>
      <c r="M140" s="133">
        <v>25</v>
      </c>
      <c r="N140" s="127" t="s">
        <v>104</v>
      </c>
      <c r="O140" s="132">
        <v>7225</v>
      </c>
      <c r="P140" s="132">
        <v>1228</v>
      </c>
      <c r="Q140" s="6">
        <f t="shared" si="19"/>
        <v>8453</v>
      </c>
      <c r="R140" s="119" t="s">
        <v>33</v>
      </c>
      <c r="S140" s="119" t="s">
        <v>33</v>
      </c>
      <c r="T140" s="119" t="s">
        <v>33</v>
      </c>
      <c r="U140" s="119" t="s">
        <v>33</v>
      </c>
      <c r="V140" s="119" t="s">
        <v>33</v>
      </c>
    </row>
    <row r="141" ht="22.5" spans="1:22">
      <c r="A141" s="116">
        <v>43829</v>
      </c>
      <c r="B141" s="117" t="s">
        <v>26</v>
      </c>
      <c r="C141" s="126"/>
      <c r="D141" s="117" t="s">
        <v>27</v>
      </c>
      <c r="E141" s="126"/>
      <c r="F141" s="127" t="s">
        <v>100</v>
      </c>
      <c r="G141" s="127" t="s">
        <v>101</v>
      </c>
      <c r="H141" s="128">
        <v>3271</v>
      </c>
      <c r="I141" s="129" t="s">
        <v>127</v>
      </c>
      <c r="J141" s="128">
        <v>3824</v>
      </c>
      <c r="K141" s="127" t="s">
        <v>103</v>
      </c>
      <c r="L141" s="130">
        <v>0.17</v>
      </c>
      <c r="M141" s="133">
        <v>30</v>
      </c>
      <c r="N141" s="127" t="s">
        <v>104</v>
      </c>
      <c r="O141" s="132">
        <v>7950</v>
      </c>
      <c r="P141" s="132">
        <v>1352</v>
      </c>
      <c r="Q141" s="6">
        <f t="shared" si="19"/>
        <v>9302</v>
      </c>
      <c r="R141" s="119" t="s">
        <v>33</v>
      </c>
      <c r="S141" s="119" t="s">
        <v>33</v>
      </c>
      <c r="T141" s="119" t="s">
        <v>33</v>
      </c>
      <c r="U141" s="119" t="s">
        <v>33</v>
      </c>
      <c r="V141" s="119" t="s">
        <v>33</v>
      </c>
    </row>
    <row r="142" ht="22.5" spans="1:22">
      <c r="A142" s="116">
        <v>43829</v>
      </c>
      <c r="B142" s="117" t="s">
        <v>26</v>
      </c>
      <c r="C142" s="126"/>
      <c r="D142" s="117" t="s">
        <v>27</v>
      </c>
      <c r="E142" s="126"/>
      <c r="F142" s="127" t="s">
        <v>100</v>
      </c>
      <c r="G142" s="127" t="s">
        <v>101</v>
      </c>
      <c r="H142" s="128">
        <v>3272</v>
      </c>
      <c r="I142" s="129" t="s">
        <v>127</v>
      </c>
      <c r="J142" s="128">
        <v>2915</v>
      </c>
      <c r="K142" s="127" t="s">
        <v>103</v>
      </c>
      <c r="L142" s="130">
        <v>0.17</v>
      </c>
      <c r="M142" s="133">
        <v>25</v>
      </c>
      <c r="N142" s="127" t="s">
        <v>104</v>
      </c>
      <c r="O142" s="132">
        <v>25500</v>
      </c>
      <c r="P142" s="132">
        <v>4335</v>
      </c>
      <c r="Q142" s="6">
        <f t="shared" si="19"/>
        <v>29835</v>
      </c>
      <c r="R142" s="119" t="s">
        <v>33</v>
      </c>
      <c r="S142" s="119" t="s">
        <v>33</v>
      </c>
      <c r="T142" s="119" t="s">
        <v>33</v>
      </c>
      <c r="U142" s="119" t="s">
        <v>33</v>
      </c>
      <c r="V142" s="119" t="s">
        <v>33</v>
      </c>
    </row>
    <row r="143" ht="22.5" spans="1:22">
      <c r="A143" s="116">
        <v>43829</v>
      </c>
      <c r="B143" s="117" t="s">
        <v>26</v>
      </c>
      <c r="C143" s="126"/>
      <c r="D143" s="117" t="s">
        <v>27</v>
      </c>
      <c r="E143" s="127" t="s">
        <v>99</v>
      </c>
      <c r="F143" s="127" t="s">
        <v>118</v>
      </c>
      <c r="G143" s="127" t="s">
        <v>101</v>
      </c>
      <c r="H143" s="128">
        <v>819</v>
      </c>
      <c r="I143" s="129" t="s">
        <v>128</v>
      </c>
      <c r="J143" s="128">
        <v>4802</v>
      </c>
      <c r="K143" s="127" t="s">
        <v>107</v>
      </c>
      <c r="L143" s="127" t="s">
        <v>108</v>
      </c>
      <c r="M143" s="133">
        <v>0</v>
      </c>
      <c r="N143" s="127" t="s">
        <v>104</v>
      </c>
      <c r="O143" s="132">
        <v>556654</v>
      </c>
      <c r="P143" s="132">
        <v>0</v>
      </c>
      <c r="Q143" s="6">
        <f t="shared" si="19"/>
        <v>556654</v>
      </c>
      <c r="R143" s="120">
        <v>0.045</v>
      </c>
      <c r="S143" s="121">
        <f>+Q143*R143</f>
        <v>25049.43</v>
      </c>
      <c r="T143" s="120"/>
      <c r="U143" s="123">
        <f>+O143*T143</f>
        <v>0</v>
      </c>
      <c r="V143" s="125">
        <f>+S143-U143</f>
        <v>25049.43</v>
      </c>
    </row>
    <row r="144" ht="22.5" spans="1:22">
      <c r="A144" s="116">
        <v>43829</v>
      </c>
      <c r="B144" s="117" t="s">
        <v>26</v>
      </c>
      <c r="C144" s="126"/>
      <c r="D144" s="117" t="s">
        <v>27</v>
      </c>
      <c r="E144" s="127" t="s">
        <v>114</v>
      </c>
      <c r="F144" s="127" t="s">
        <v>118</v>
      </c>
      <c r="G144" s="127" t="s">
        <v>101</v>
      </c>
      <c r="H144" s="128">
        <v>298</v>
      </c>
      <c r="I144" s="129" t="s">
        <v>129</v>
      </c>
      <c r="J144" s="128">
        <v>7607</v>
      </c>
      <c r="K144" s="127" t="s">
        <v>107</v>
      </c>
      <c r="L144" s="127" t="s">
        <v>108</v>
      </c>
      <c r="M144" s="133">
        <v>0</v>
      </c>
      <c r="N144" s="127" t="s">
        <v>104</v>
      </c>
      <c r="O144" s="132">
        <v>450983</v>
      </c>
      <c r="P144" s="132">
        <v>0</v>
      </c>
      <c r="Q144" s="6">
        <f t="shared" si="19"/>
        <v>450983</v>
      </c>
      <c r="R144" s="120">
        <v>0.045</v>
      </c>
      <c r="S144" s="121">
        <f>+Q144*R144</f>
        <v>20294.235</v>
      </c>
      <c r="T144" s="120"/>
      <c r="U144" s="122">
        <f>+O144*T144</f>
        <v>0</v>
      </c>
      <c r="V144" s="123">
        <f>+S144-U144</f>
        <v>20294.235</v>
      </c>
    </row>
    <row r="145" ht="22.5" spans="1:22">
      <c r="A145" s="116">
        <v>43829</v>
      </c>
      <c r="B145" s="117" t="s">
        <v>26</v>
      </c>
      <c r="C145" s="126"/>
      <c r="D145" s="117" t="s">
        <v>27</v>
      </c>
      <c r="E145" s="126"/>
      <c r="F145" s="127" t="s">
        <v>118</v>
      </c>
      <c r="G145" s="127" t="s">
        <v>101</v>
      </c>
      <c r="H145" s="128">
        <v>86</v>
      </c>
      <c r="I145" s="129" t="s">
        <v>130</v>
      </c>
      <c r="J145" s="128">
        <v>2908</v>
      </c>
      <c r="K145" s="127" t="s">
        <v>107</v>
      </c>
      <c r="L145" s="127" t="s">
        <v>108</v>
      </c>
      <c r="M145" s="133">
        <v>0</v>
      </c>
      <c r="N145" s="127" t="s">
        <v>104</v>
      </c>
      <c r="O145" s="132">
        <v>50743</v>
      </c>
      <c r="P145" s="132">
        <v>0</v>
      </c>
      <c r="Q145" s="6">
        <f t="shared" si="19"/>
        <v>50743</v>
      </c>
      <c r="R145" s="120">
        <v>0.045</v>
      </c>
      <c r="S145" s="121">
        <f>+Q145*R145</f>
        <v>2283.435</v>
      </c>
      <c r="T145" s="120"/>
      <c r="U145" s="123">
        <f>+O145*T145</f>
        <v>0</v>
      </c>
      <c r="V145" s="125">
        <f>+S145-U145</f>
        <v>2283.435</v>
      </c>
    </row>
    <row r="146" spans="1:22">
      <c r="A146" s="116">
        <v>43861</v>
      </c>
      <c r="B146" s="117" t="s">
        <v>26</v>
      </c>
      <c r="C146" s="4"/>
      <c r="D146" s="117" t="s">
        <v>27</v>
      </c>
      <c r="E146" s="4"/>
      <c r="F146" s="4" t="s">
        <v>28</v>
      </c>
      <c r="G146" s="4" t="s">
        <v>29</v>
      </c>
      <c r="H146" s="4">
        <v>3475</v>
      </c>
      <c r="I146" s="4" t="s">
        <v>131</v>
      </c>
      <c r="J146" s="4">
        <v>2924</v>
      </c>
      <c r="K146" s="4" t="s">
        <v>31</v>
      </c>
      <c r="L146" s="118">
        <v>0.17</v>
      </c>
      <c r="M146" s="4">
        <v>20</v>
      </c>
      <c r="N146" s="4" t="s">
        <v>32</v>
      </c>
      <c r="O146" s="6">
        <v>49100</v>
      </c>
      <c r="P146" s="6">
        <v>8347</v>
      </c>
      <c r="Q146" s="6">
        <f t="shared" si="19"/>
        <v>57447</v>
      </c>
      <c r="R146" s="119" t="s">
        <v>33</v>
      </c>
      <c r="S146" s="119" t="s">
        <v>33</v>
      </c>
      <c r="T146" s="119" t="s">
        <v>33</v>
      </c>
      <c r="U146" s="119" t="s">
        <v>33</v>
      </c>
      <c r="V146" s="119" t="s">
        <v>33</v>
      </c>
    </row>
    <row r="147" spans="1:22">
      <c r="A147" s="116">
        <v>43861</v>
      </c>
      <c r="B147" s="117" t="s">
        <v>26</v>
      </c>
      <c r="C147" s="4"/>
      <c r="D147" s="117" t="s">
        <v>27</v>
      </c>
      <c r="E147" s="4"/>
      <c r="F147" s="4" t="s">
        <v>28</v>
      </c>
      <c r="G147" s="4" t="s">
        <v>29</v>
      </c>
      <c r="H147" s="4">
        <v>3476</v>
      </c>
      <c r="I147" s="4" t="s">
        <v>131</v>
      </c>
      <c r="J147" s="4">
        <v>2918</v>
      </c>
      <c r="K147" s="4" t="s">
        <v>31</v>
      </c>
      <c r="L147" s="118">
        <v>0.17</v>
      </c>
      <c r="M147" s="4">
        <v>100</v>
      </c>
      <c r="N147" s="4" t="s">
        <v>32</v>
      </c>
      <c r="O147" s="6">
        <v>15500</v>
      </c>
      <c r="P147" s="6">
        <v>2635</v>
      </c>
      <c r="Q147" s="6">
        <f t="shared" si="19"/>
        <v>18135</v>
      </c>
      <c r="R147" s="119" t="s">
        <v>33</v>
      </c>
      <c r="S147" s="119" t="s">
        <v>33</v>
      </c>
      <c r="T147" s="119" t="s">
        <v>33</v>
      </c>
      <c r="U147" s="119" t="s">
        <v>33</v>
      </c>
      <c r="V147" s="119" t="s">
        <v>33</v>
      </c>
    </row>
    <row r="148" spans="1:22">
      <c r="A148" s="116">
        <v>43861</v>
      </c>
      <c r="B148" s="117" t="s">
        <v>26</v>
      </c>
      <c r="C148" s="4"/>
      <c r="D148" s="117" t="s">
        <v>27</v>
      </c>
      <c r="E148" s="4"/>
      <c r="F148" s="4" t="s">
        <v>28</v>
      </c>
      <c r="G148" s="4" t="s">
        <v>29</v>
      </c>
      <c r="H148" s="4">
        <v>3477</v>
      </c>
      <c r="I148" s="4" t="s">
        <v>131</v>
      </c>
      <c r="J148" s="4">
        <v>1108</v>
      </c>
      <c r="K148" s="4" t="s">
        <v>31</v>
      </c>
      <c r="L148" s="118">
        <v>0.17</v>
      </c>
      <c r="M148" s="4">
        <v>50</v>
      </c>
      <c r="N148" s="4" t="s">
        <v>32</v>
      </c>
      <c r="O148" s="6">
        <v>5150</v>
      </c>
      <c r="P148" s="6">
        <v>876</v>
      </c>
      <c r="Q148" s="6">
        <f t="shared" si="19"/>
        <v>6026</v>
      </c>
      <c r="R148" s="119" t="s">
        <v>33</v>
      </c>
      <c r="S148" s="119" t="s">
        <v>33</v>
      </c>
      <c r="T148" s="119" t="s">
        <v>33</v>
      </c>
      <c r="U148" s="119" t="s">
        <v>33</v>
      </c>
      <c r="V148" s="119" t="s">
        <v>33</v>
      </c>
    </row>
    <row r="149" spans="1:22">
      <c r="A149" s="116">
        <v>43861</v>
      </c>
      <c r="B149" s="117" t="s">
        <v>26</v>
      </c>
      <c r="C149" s="4"/>
      <c r="D149" s="117" t="s">
        <v>27</v>
      </c>
      <c r="E149" s="4"/>
      <c r="F149" s="4" t="s">
        <v>28</v>
      </c>
      <c r="G149" s="4" t="s">
        <v>29</v>
      </c>
      <c r="H149" s="4">
        <v>3478</v>
      </c>
      <c r="I149" s="4" t="s">
        <v>131</v>
      </c>
      <c r="J149" s="4">
        <v>2811</v>
      </c>
      <c r="K149" s="4" t="s">
        <v>31</v>
      </c>
      <c r="L149" s="118">
        <v>0.17</v>
      </c>
      <c r="M149" s="4">
        <v>20</v>
      </c>
      <c r="N149" s="4" t="s">
        <v>32</v>
      </c>
      <c r="O149" s="6">
        <v>17360</v>
      </c>
      <c r="P149" s="6">
        <v>2951</v>
      </c>
      <c r="Q149" s="6">
        <f t="shared" si="19"/>
        <v>20311</v>
      </c>
      <c r="R149" s="119" t="s">
        <v>33</v>
      </c>
      <c r="S149" s="119" t="s">
        <v>33</v>
      </c>
      <c r="T149" s="119" t="s">
        <v>33</v>
      </c>
      <c r="U149" s="119" t="s">
        <v>33</v>
      </c>
      <c r="V149" s="119" t="s">
        <v>33</v>
      </c>
    </row>
    <row r="150" spans="1:22">
      <c r="A150" s="116">
        <v>43861</v>
      </c>
      <c r="B150" s="117" t="s">
        <v>26</v>
      </c>
      <c r="C150" s="4"/>
      <c r="D150" s="117" t="s">
        <v>27</v>
      </c>
      <c r="E150" s="4"/>
      <c r="F150" s="4" t="s">
        <v>28</v>
      </c>
      <c r="G150" s="4" t="s">
        <v>29</v>
      </c>
      <c r="H150" s="4">
        <v>3479</v>
      </c>
      <c r="I150" s="4" t="s">
        <v>131</v>
      </c>
      <c r="J150" s="4">
        <v>3912</v>
      </c>
      <c r="K150" s="4" t="s">
        <v>31</v>
      </c>
      <c r="L150" s="118">
        <v>0.17</v>
      </c>
      <c r="M150" s="4">
        <v>25</v>
      </c>
      <c r="N150" s="4" t="s">
        <v>32</v>
      </c>
      <c r="O150" s="6">
        <v>52625</v>
      </c>
      <c r="P150" s="6">
        <v>8946</v>
      </c>
      <c r="Q150" s="6">
        <f t="shared" si="19"/>
        <v>61571</v>
      </c>
      <c r="R150" s="119" t="s">
        <v>33</v>
      </c>
      <c r="S150" s="119" t="s">
        <v>33</v>
      </c>
      <c r="T150" s="119" t="s">
        <v>33</v>
      </c>
      <c r="U150" s="119" t="s">
        <v>33</v>
      </c>
      <c r="V150" s="119" t="s">
        <v>33</v>
      </c>
    </row>
    <row r="151" spans="1:22">
      <c r="A151" s="116">
        <v>43861</v>
      </c>
      <c r="B151" s="117" t="s">
        <v>26</v>
      </c>
      <c r="C151" s="4"/>
      <c r="D151" s="117" t="s">
        <v>27</v>
      </c>
      <c r="E151" s="4"/>
      <c r="F151" s="4" t="s">
        <v>28</v>
      </c>
      <c r="G151" s="4" t="s">
        <v>29</v>
      </c>
      <c r="H151" s="4">
        <v>3480</v>
      </c>
      <c r="I151" s="4" t="s">
        <v>131</v>
      </c>
      <c r="J151" s="4">
        <v>2905</v>
      </c>
      <c r="K151" s="4" t="s">
        <v>31</v>
      </c>
      <c r="L151" s="118">
        <v>0.17</v>
      </c>
      <c r="M151" s="4">
        <v>250</v>
      </c>
      <c r="N151" s="4" t="s">
        <v>32</v>
      </c>
      <c r="O151" s="6">
        <v>41750</v>
      </c>
      <c r="P151" s="6">
        <v>7098</v>
      </c>
      <c r="Q151" s="6">
        <f t="shared" si="19"/>
        <v>48848</v>
      </c>
      <c r="R151" s="119" t="s">
        <v>33</v>
      </c>
      <c r="S151" s="119" t="s">
        <v>33</v>
      </c>
      <c r="T151" s="119" t="s">
        <v>33</v>
      </c>
      <c r="U151" s="119" t="s">
        <v>33</v>
      </c>
      <c r="V151" s="119" t="s">
        <v>33</v>
      </c>
    </row>
    <row r="152" spans="1:22">
      <c r="A152" s="116">
        <v>43861</v>
      </c>
      <c r="B152" s="117" t="s">
        <v>26</v>
      </c>
      <c r="C152" s="4"/>
      <c r="D152" s="117" t="s">
        <v>27</v>
      </c>
      <c r="E152" s="4"/>
      <c r="F152" s="4" t="s">
        <v>28</v>
      </c>
      <c r="G152" s="4" t="s">
        <v>29</v>
      </c>
      <c r="H152" s="4">
        <v>3481</v>
      </c>
      <c r="I152" s="4" t="s">
        <v>131</v>
      </c>
      <c r="J152" s="4">
        <v>2836</v>
      </c>
      <c r="K152" s="4" t="s">
        <v>31</v>
      </c>
      <c r="L152" s="118">
        <v>0.17</v>
      </c>
      <c r="M152" s="4">
        <v>200</v>
      </c>
      <c r="N152" s="4" t="s">
        <v>32</v>
      </c>
      <c r="O152" s="6">
        <v>15234</v>
      </c>
      <c r="P152" s="6">
        <v>2590</v>
      </c>
      <c r="Q152" s="6">
        <f t="shared" si="19"/>
        <v>17824</v>
      </c>
      <c r="R152" s="119" t="s">
        <v>33</v>
      </c>
      <c r="S152" s="119" t="s">
        <v>33</v>
      </c>
      <c r="T152" s="119" t="s">
        <v>33</v>
      </c>
      <c r="U152" s="119" t="s">
        <v>33</v>
      </c>
      <c r="V152" s="119" t="s">
        <v>33</v>
      </c>
    </row>
    <row r="153" spans="1:22">
      <c r="A153" s="116">
        <v>43861</v>
      </c>
      <c r="B153" s="117" t="s">
        <v>26</v>
      </c>
      <c r="C153" s="4"/>
      <c r="D153" s="117" t="s">
        <v>27</v>
      </c>
      <c r="E153" s="4" t="s">
        <v>34</v>
      </c>
      <c r="F153" s="4" t="s">
        <v>28</v>
      </c>
      <c r="G153" s="4" t="s">
        <v>29</v>
      </c>
      <c r="H153" s="4" t="s">
        <v>132</v>
      </c>
      <c r="I153" s="4" t="s">
        <v>133</v>
      </c>
      <c r="J153" s="4">
        <v>3006</v>
      </c>
      <c r="K153" s="4" t="s">
        <v>42</v>
      </c>
      <c r="L153" s="118" t="s">
        <v>33</v>
      </c>
      <c r="M153" s="4">
        <v>0</v>
      </c>
      <c r="N153" s="4" t="s">
        <v>32</v>
      </c>
      <c r="O153" s="6">
        <v>1150500</v>
      </c>
      <c r="P153" s="6">
        <v>0</v>
      </c>
      <c r="Q153" s="6">
        <f t="shared" si="19"/>
        <v>1150500</v>
      </c>
      <c r="R153" s="119" t="s">
        <v>33</v>
      </c>
      <c r="S153" s="119" t="s">
        <v>33</v>
      </c>
      <c r="T153" s="119" t="s">
        <v>33</v>
      </c>
      <c r="U153" s="119" t="s">
        <v>33</v>
      </c>
      <c r="V153" s="119" t="s">
        <v>33</v>
      </c>
    </row>
    <row r="154" spans="1:22">
      <c r="A154" s="116">
        <v>43861</v>
      </c>
      <c r="B154" s="117" t="s">
        <v>26</v>
      </c>
      <c r="C154" s="4"/>
      <c r="D154" s="117" t="s">
        <v>27</v>
      </c>
      <c r="E154" s="4" t="s">
        <v>34</v>
      </c>
      <c r="F154" s="4" t="s">
        <v>28</v>
      </c>
      <c r="G154" s="4" t="s">
        <v>29</v>
      </c>
      <c r="H154" s="4">
        <v>5644</v>
      </c>
      <c r="I154" s="4" t="s">
        <v>134</v>
      </c>
      <c r="J154" s="4">
        <v>3302</v>
      </c>
      <c r="K154" s="4" t="s">
        <v>31</v>
      </c>
      <c r="L154" s="118">
        <v>0.17</v>
      </c>
      <c r="M154" s="4">
        <v>1</v>
      </c>
      <c r="N154" s="4" t="s">
        <v>32</v>
      </c>
      <c r="O154" s="6">
        <v>2400</v>
      </c>
      <c r="P154" s="6">
        <v>408</v>
      </c>
      <c r="Q154" s="6">
        <f t="shared" si="19"/>
        <v>2808</v>
      </c>
      <c r="R154" s="120">
        <v>0.04</v>
      </c>
      <c r="S154" s="121">
        <f>+Q154*R154</f>
        <v>112.32</v>
      </c>
      <c r="T154" s="120">
        <v>0</v>
      </c>
      <c r="U154" s="122">
        <f>+O154*T154</f>
        <v>0</v>
      </c>
      <c r="V154" s="123">
        <f>+S154-U154</f>
        <v>112.32</v>
      </c>
    </row>
    <row r="155" spans="1:22">
      <c r="A155" s="116">
        <v>43861</v>
      </c>
      <c r="B155" s="117" t="s">
        <v>26</v>
      </c>
      <c r="C155" s="4"/>
      <c r="D155" s="117" t="s">
        <v>27</v>
      </c>
      <c r="E155" s="4" t="s">
        <v>34</v>
      </c>
      <c r="F155" s="4" t="s">
        <v>28</v>
      </c>
      <c r="G155" s="4" t="s">
        <v>29</v>
      </c>
      <c r="H155" s="4">
        <v>3709</v>
      </c>
      <c r="I155" s="4" t="s">
        <v>135</v>
      </c>
      <c r="J155" s="4">
        <v>3006</v>
      </c>
      <c r="K155" s="4" t="s">
        <v>42</v>
      </c>
      <c r="L155" s="118" t="s">
        <v>33</v>
      </c>
      <c r="M155" s="4">
        <v>1</v>
      </c>
      <c r="N155" s="4" t="s">
        <v>32</v>
      </c>
      <c r="O155" s="6">
        <v>57500</v>
      </c>
      <c r="P155" s="6">
        <v>0</v>
      </c>
      <c r="Q155" s="6">
        <f t="shared" si="19"/>
        <v>57500</v>
      </c>
      <c r="R155" s="120">
        <v>0.045</v>
      </c>
      <c r="S155" s="121">
        <f>+Q155*R155</f>
        <v>2587.5</v>
      </c>
      <c r="T155" s="124"/>
      <c r="U155" s="122"/>
      <c r="V155" s="123">
        <f>+S155-U155</f>
        <v>2587.5</v>
      </c>
    </row>
    <row r="156" spans="1:22">
      <c r="A156" s="116">
        <v>43861</v>
      </c>
      <c r="B156" s="117" t="s">
        <v>26</v>
      </c>
      <c r="C156" s="4"/>
      <c r="D156" s="117" t="s">
        <v>27</v>
      </c>
      <c r="E156" s="4" t="s">
        <v>34</v>
      </c>
      <c r="F156" s="4" t="s">
        <v>28</v>
      </c>
      <c r="G156" s="4" t="s">
        <v>29</v>
      </c>
      <c r="H156" s="4">
        <v>3769</v>
      </c>
      <c r="I156" s="4" t="s">
        <v>136</v>
      </c>
      <c r="J156" s="4">
        <v>3006</v>
      </c>
      <c r="K156" s="4" t="s">
        <v>42</v>
      </c>
      <c r="L156" s="118" t="s">
        <v>33</v>
      </c>
      <c r="M156" s="4">
        <v>1</v>
      </c>
      <c r="N156" s="4" t="s">
        <v>32</v>
      </c>
      <c r="O156" s="6">
        <v>328000</v>
      </c>
      <c r="P156" s="6">
        <v>0</v>
      </c>
      <c r="Q156" s="6">
        <f t="shared" si="19"/>
        <v>328000</v>
      </c>
      <c r="R156" s="120">
        <v>0.045</v>
      </c>
      <c r="S156" s="121">
        <f>+Q156*R156</f>
        <v>14760</v>
      </c>
      <c r="T156" s="124"/>
      <c r="U156" s="122"/>
      <c r="V156" s="123">
        <f>+S156-U156</f>
        <v>14760</v>
      </c>
    </row>
    <row r="157" spans="1:22">
      <c r="A157" s="116">
        <v>43861</v>
      </c>
      <c r="B157" s="117" t="s">
        <v>26</v>
      </c>
      <c r="C157" s="4"/>
      <c r="D157" s="117" t="s">
        <v>27</v>
      </c>
      <c r="E157" s="4" t="s">
        <v>51</v>
      </c>
      <c r="F157" s="4" t="s">
        <v>28</v>
      </c>
      <c r="G157" s="4" t="s">
        <v>29</v>
      </c>
      <c r="H157" s="4">
        <v>2423</v>
      </c>
      <c r="I157" s="4" t="s">
        <v>134</v>
      </c>
      <c r="J157" s="4">
        <v>3302</v>
      </c>
      <c r="K157" s="4" t="s">
        <v>42</v>
      </c>
      <c r="L157" s="118" t="s">
        <v>33</v>
      </c>
      <c r="M157" s="4">
        <v>10</v>
      </c>
      <c r="N157" s="4" t="s">
        <v>32</v>
      </c>
      <c r="O157" s="6">
        <v>10855</v>
      </c>
      <c r="P157" s="6">
        <v>0</v>
      </c>
      <c r="Q157" s="6">
        <f t="shared" si="19"/>
        <v>10855</v>
      </c>
      <c r="R157" s="119" t="s">
        <v>33</v>
      </c>
      <c r="S157" s="119" t="s">
        <v>33</v>
      </c>
      <c r="T157" s="119" t="s">
        <v>33</v>
      </c>
      <c r="U157" s="119" t="s">
        <v>33</v>
      </c>
      <c r="V157" s="119" t="s">
        <v>33</v>
      </c>
    </row>
    <row r="158" spans="1:22">
      <c r="A158" s="116">
        <v>43861</v>
      </c>
      <c r="B158" s="117" t="s">
        <v>26</v>
      </c>
      <c r="C158" s="4"/>
      <c r="D158" s="117" t="s">
        <v>27</v>
      </c>
      <c r="E158" s="4" t="s">
        <v>51</v>
      </c>
      <c r="F158" s="4" t="s">
        <v>28</v>
      </c>
      <c r="G158" s="4" t="s">
        <v>29</v>
      </c>
      <c r="H158" s="4">
        <v>2430</v>
      </c>
      <c r="I158" s="4" t="s">
        <v>134</v>
      </c>
      <c r="J158" s="4">
        <v>3302</v>
      </c>
      <c r="K158" s="4" t="s">
        <v>42</v>
      </c>
      <c r="L158" s="118" t="s">
        <v>33</v>
      </c>
      <c r="M158" s="4">
        <v>10</v>
      </c>
      <c r="N158" s="4" t="s">
        <v>32</v>
      </c>
      <c r="O158" s="6">
        <v>10855</v>
      </c>
      <c r="P158" s="6">
        <v>0</v>
      </c>
      <c r="Q158" s="6">
        <f t="shared" si="19"/>
        <v>10855</v>
      </c>
      <c r="R158" s="119" t="s">
        <v>33</v>
      </c>
      <c r="S158" s="119" t="s">
        <v>33</v>
      </c>
      <c r="T158" s="119" t="s">
        <v>33</v>
      </c>
      <c r="U158" s="119" t="s">
        <v>33</v>
      </c>
      <c r="V158" s="119" t="s">
        <v>33</v>
      </c>
    </row>
    <row r="159" spans="1:22">
      <c r="A159" s="116">
        <v>43861</v>
      </c>
      <c r="B159" s="117" t="s">
        <v>26</v>
      </c>
      <c r="C159" s="4"/>
      <c r="D159" s="117" t="s">
        <v>27</v>
      </c>
      <c r="E159" s="4" t="s">
        <v>34</v>
      </c>
      <c r="F159" s="4" t="s">
        <v>49</v>
      </c>
      <c r="G159" s="4" t="s">
        <v>29</v>
      </c>
      <c r="H159" s="4">
        <v>410</v>
      </c>
      <c r="I159" s="4" t="s">
        <v>137</v>
      </c>
      <c r="J159" s="4">
        <v>4802</v>
      </c>
      <c r="K159" s="4" t="s">
        <v>42</v>
      </c>
      <c r="L159" s="118" t="s">
        <v>33</v>
      </c>
      <c r="M159" s="4">
        <v>0</v>
      </c>
      <c r="N159" s="4" t="s">
        <v>32</v>
      </c>
      <c r="O159" s="6">
        <v>135659</v>
      </c>
      <c r="P159" s="6">
        <v>0</v>
      </c>
      <c r="Q159" s="6">
        <f t="shared" si="19"/>
        <v>135659</v>
      </c>
      <c r="R159" s="120">
        <v>0.045</v>
      </c>
      <c r="S159" s="121">
        <f>+Q159*R159</f>
        <v>6104.655</v>
      </c>
      <c r="T159" s="120"/>
      <c r="U159" s="123">
        <f>+O159*T159</f>
        <v>0</v>
      </c>
      <c r="V159" s="125">
        <f>+S159-U159</f>
        <v>6104.655</v>
      </c>
    </row>
    <row r="160" spans="1:22">
      <c r="A160" s="116">
        <v>43861</v>
      </c>
      <c r="B160" s="117" t="s">
        <v>26</v>
      </c>
      <c r="C160" s="4"/>
      <c r="D160" s="117" t="s">
        <v>27</v>
      </c>
      <c r="E160" s="4" t="s">
        <v>51</v>
      </c>
      <c r="F160" s="4" t="s">
        <v>49</v>
      </c>
      <c r="G160" s="4" t="s">
        <v>29</v>
      </c>
      <c r="H160" s="4">
        <v>365</v>
      </c>
      <c r="I160" s="4" t="s">
        <v>138</v>
      </c>
      <c r="J160" s="4">
        <v>7607</v>
      </c>
      <c r="K160" s="4" t="s">
        <v>42</v>
      </c>
      <c r="L160" s="127" t="s">
        <v>108</v>
      </c>
      <c r="M160" s="4">
        <v>0</v>
      </c>
      <c r="N160" s="4" t="s">
        <v>32</v>
      </c>
      <c r="O160" s="6">
        <v>168632</v>
      </c>
      <c r="P160" s="6">
        <v>0</v>
      </c>
      <c r="Q160" s="6">
        <f t="shared" si="19"/>
        <v>168632</v>
      </c>
      <c r="R160" s="120">
        <v>0.045</v>
      </c>
      <c r="S160" s="121">
        <f>+Q160*R160</f>
        <v>7588.44</v>
      </c>
      <c r="T160" s="120"/>
      <c r="U160" s="122">
        <f>+O160*T160</f>
        <v>0</v>
      </c>
      <c r="V160" s="123">
        <f>+S160-U160</f>
        <v>7588.44</v>
      </c>
    </row>
    <row r="161" spans="1:22">
      <c r="A161" s="116">
        <v>43861</v>
      </c>
      <c r="B161" s="117" t="s">
        <v>26</v>
      </c>
      <c r="C161" s="4"/>
      <c r="D161" s="117" t="s">
        <v>27</v>
      </c>
      <c r="E161" s="4" t="s">
        <v>34</v>
      </c>
      <c r="F161" s="4" t="s">
        <v>49</v>
      </c>
      <c r="G161" s="4" t="s">
        <v>29</v>
      </c>
      <c r="H161" s="4">
        <v>96</v>
      </c>
      <c r="I161" s="4" t="s">
        <v>139</v>
      </c>
      <c r="J161" s="4">
        <v>2908</v>
      </c>
      <c r="K161" s="4" t="s">
        <v>42</v>
      </c>
      <c r="L161" s="118" t="s">
        <v>33</v>
      </c>
      <c r="M161" s="4">
        <v>0</v>
      </c>
      <c r="N161" s="4" t="s">
        <v>32</v>
      </c>
      <c r="O161" s="6">
        <v>17369</v>
      </c>
      <c r="P161" s="6">
        <v>0</v>
      </c>
      <c r="Q161" s="6">
        <f t="shared" si="19"/>
        <v>17369</v>
      </c>
      <c r="R161" s="120">
        <v>0.045</v>
      </c>
      <c r="S161" s="121">
        <f>+Q161*R161</f>
        <v>781.605</v>
      </c>
      <c r="T161" s="120"/>
      <c r="U161" s="123">
        <f>+O161*T161</f>
        <v>0</v>
      </c>
      <c r="V161" s="125">
        <f>+S161-U161</f>
        <v>781.605</v>
      </c>
    </row>
    <row r="162" spans="1:22">
      <c r="A162" s="116">
        <v>43889</v>
      </c>
      <c r="B162" s="117" t="s">
        <v>26</v>
      </c>
      <c r="C162" s="4"/>
      <c r="D162" s="117" t="s">
        <v>27</v>
      </c>
      <c r="E162" s="4" t="s">
        <v>34</v>
      </c>
      <c r="F162" s="4" t="s">
        <v>28</v>
      </c>
      <c r="G162" s="4" t="s">
        <v>29</v>
      </c>
      <c r="H162" s="4">
        <v>5731</v>
      </c>
      <c r="I162" s="4" t="s">
        <v>140</v>
      </c>
      <c r="J162" s="4">
        <v>3302</v>
      </c>
      <c r="K162" s="4" t="s">
        <v>31</v>
      </c>
      <c r="L162" s="118">
        <v>0.17</v>
      </c>
      <c r="M162" s="4">
        <v>11</v>
      </c>
      <c r="N162" s="4" t="s">
        <v>32</v>
      </c>
      <c r="O162" s="6">
        <v>27500</v>
      </c>
      <c r="P162" s="6">
        <v>4675</v>
      </c>
      <c r="Q162" s="6">
        <f t="shared" ref="Q162:Q185" si="20">SUM(O162:P162)</f>
        <v>32175</v>
      </c>
      <c r="R162" s="120">
        <v>0.04</v>
      </c>
      <c r="S162" s="121">
        <f>+Q162*R162</f>
        <v>1287</v>
      </c>
      <c r="T162" s="120">
        <v>0</v>
      </c>
      <c r="U162" s="122">
        <f>+O162*T162</f>
        <v>0</v>
      </c>
      <c r="V162" s="123">
        <f>+S162-U162</f>
        <v>1287</v>
      </c>
    </row>
    <row r="163" spans="1:22">
      <c r="A163" s="116">
        <v>43889</v>
      </c>
      <c r="B163" s="117" t="s">
        <v>26</v>
      </c>
      <c r="C163" s="4"/>
      <c r="D163" s="117" t="s">
        <v>27</v>
      </c>
      <c r="E163" s="4"/>
      <c r="F163" s="4" t="s">
        <v>28</v>
      </c>
      <c r="G163" s="4" t="s">
        <v>29</v>
      </c>
      <c r="H163" s="4">
        <v>3773</v>
      </c>
      <c r="I163" s="4" t="s">
        <v>141</v>
      </c>
      <c r="J163" s="4">
        <v>2811</v>
      </c>
      <c r="K163" s="4" t="s">
        <v>31</v>
      </c>
      <c r="L163" s="118">
        <v>0.17</v>
      </c>
      <c r="M163" s="4">
        <v>20</v>
      </c>
      <c r="N163" s="4" t="s">
        <v>32</v>
      </c>
      <c r="O163" s="6">
        <v>17360</v>
      </c>
      <c r="P163" s="6">
        <v>2951</v>
      </c>
      <c r="Q163" s="6">
        <f t="shared" si="20"/>
        <v>20311</v>
      </c>
      <c r="R163" s="119" t="s">
        <v>33</v>
      </c>
      <c r="S163" s="119" t="s">
        <v>33</v>
      </c>
      <c r="T163" s="119" t="s">
        <v>33</v>
      </c>
      <c r="U163" s="119" t="s">
        <v>33</v>
      </c>
      <c r="V163" s="119" t="s">
        <v>33</v>
      </c>
    </row>
    <row r="164" spans="1:22">
      <c r="A164" s="116">
        <v>43889</v>
      </c>
      <c r="B164" s="117" t="s">
        <v>26</v>
      </c>
      <c r="C164" s="4"/>
      <c r="D164" s="117" t="s">
        <v>27</v>
      </c>
      <c r="E164" s="4" t="s">
        <v>34</v>
      </c>
      <c r="F164" s="4" t="s">
        <v>28</v>
      </c>
      <c r="G164" s="4" t="s">
        <v>29</v>
      </c>
      <c r="H164" s="4">
        <v>3949</v>
      </c>
      <c r="I164" s="4" t="s">
        <v>142</v>
      </c>
      <c r="J164" s="4">
        <v>3006</v>
      </c>
      <c r="K164" s="4" t="s">
        <v>42</v>
      </c>
      <c r="L164" s="118" t="s">
        <v>33</v>
      </c>
      <c r="M164" s="4">
        <v>1</v>
      </c>
      <c r="N164" s="4" t="s">
        <v>32</v>
      </c>
      <c r="O164" s="6">
        <v>69000</v>
      </c>
      <c r="P164" s="6">
        <v>0</v>
      </c>
      <c r="Q164" s="6">
        <f t="shared" si="20"/>
        <v>69000</v>
      </c>
      <c r="R164" s="120">
        <v>0.045</v>
      </c>
      <c r="S164" s="121">
        <f t="shared" ref="S164:S170" si="21">+Q164*R164</f>
        <v>3105</v>
      </c>
      <c r="T164" s="124"/>
      <c r="U164" s="122"/>
      <c r="V164" s="123">
        <f t="shared" ref="V164:V170" si="22">+S164-U164</f>
        <v>3105</v>
      </c>
    </row>
    <row r="165" spans="1:22">
      <c r="A165" s="116">
        <v>43889</v>
      </c>
      <c r="B165" s="117" t="s">
        <v>26</v>
      </c>
      <c r="C165" s="4"/>
      <c r="D165" s="117" t="s">
        <v>27</v>
      </c>
      <c r="E165" s="4" t="s">
        <v>34</v>
      </c>
      <c r="F165" s="4" t="s">
        <v>49</v>
      </c>
      <c r="G165" s="4" t="s">
        <v>29</v>
      </c>
      <c r="H165" s="4">
        <v>312</v>
      </c>
      <c r="I165" s="4" t="s">
        <v>143</v>
      </c>
      <c r="J165" s="4">
        <v>4802</v>
      </c>
      <c r="K165" s="4" t="s">
        <v>42</v>
      </c>
      <c r="L165" s="118" t="s">
        <v>33</v>
      </c>
      <c r="M165" s="4">
        <v>0</v>
      </c>
      <c r="N165" s="4" t="s">
        <v>32</v>
      </c>
      <c r="O165" s="6">
        <v>762453</v>
      </c>
      <c r="P165" s="6">
        <v>0</v>
      </c>
      <c r="Q165" s="6">
        <f t="shared" si="20"/>
        <v>762453</v>
      </c>
      <c r="R165" s="120">
        <v>0.045</v>
      </c>
      <c r="S165" s="121">
        <f t="shared" si="21"/>
        <v>34310.385</v>
      </c>
      <c r="T165" s="120"/>
      <c r="U165" s="123">
        <f>+O165*T165</f>
        <v>0</v>
      </c>
      <c r="V165" s="125">
        <f t="shared" si="22"/>
        <v>34310.385</v>
      </c>
    </row>
    <row r="166" spans="1:22">
      <c r="A166" s="116">
        <v>43889</v>
      </c>
      <c r="B166" s="117" t="s">
        <v>26</v>
      </c>
      <c r="C166" s="4"/>
      <c r="D166" s="117" t="s">
        <v>27</v>
      </c>
      <c r="E166" s="4" t="s">
        <v>51</v>
      </c>
      <c r="F166" s="4" t="s">
        <v>49</v>
      </c>
      <c r="G166" s="4" t="s">
        <v>29</v>
      </c>
      <c r="H166" s="4">
        <v>40</v>
      </c>
      <c r="I166" s="4" t="s">
        <v>141</v>
      </c>
      <c r="J166" s="4">
        <v>7607</v>
      </c>
      <c r="K166" s="4" t="s">
        <v>42</v>
      </c>
      <c r="L166" s="118" t="s">
        <v>33</v>
      </c>
      <c r="M166" s="4">
        <v>0</v>
      </c>
      <c r="N166" s="4" t="s">
        <v>32</v>
      </c>
      <c r="O166" s="6">
        <v>95632</v>
      </c>
      <c r="P166" s="6">
        <v>0</v>
      </c>
      <c r="Q166" s="6">
        <f t="shared" si="20"/>
        <v>95632</v>
      </c>
      <c r="R166" s="120">
        <v>0.045</v>
      </c>
      <c r="S166" s="121">
        <f t="shared" si="21"/>
        <v>4303.44</v>
      </c>
      <c r="T166" s="120"/>
      <c r="U166" s="122">
        <f>+O166*T166</f>
        <v>0</v>
      </c>
      <c r="V166" s="123">
        <f t="shared" si="22"/>
        <v>4303.44</v>
      </c>
    </row>
    <row r="167" spans="1:22">
      <c r="A167" s="116">
        <v>43921</v>
      </c>
      <c r="B167" s="117" t="s">
        <v>26</v>
      </c>
      <c r="C167" s="4"/>
      <c r="D167" s="117" t="s">
        <v>27</v>
      </c>
      <c r="E167" s="4" t="s">
        <v>34</v>
      </c>
      <c r="F167" s="4" t="s">
        <v>28</v>
      </c>
      <c r="G167" s="4" t="s">
        <v>29</v>
      </c>
      <c r="H167" s="4">
        <v>5985</v>
      </c>
      <c r="I167" s="4" t="s">
        <v>144</v>
      </c>
      <c r="J167" s="4">
        <v>7010</v>
      </c>
      <c r="K167" s="4" t="s">
        <v>31</v>
      </c>
      <c r="L167" s="118">
        <v>0.17</v>
      </c>
      <c r="M167" s="4">
        <v>56400</v>
      </c>
      <c r="N167" s="4" t="s">
        <v>32</v>
      </c>
      <c r="O167" s="6">
        <v>96444</v>
      </c>
      <c r="P167" s="6">
        <v>16395</v>
      </c>
      <c r="Q167" s="6">
        <f t="shared" si="20"/>
        <v>112839</v>
      </c>
      <c r="R167" s="120">
        <v>0.045</v>
      </c>
      <c r="S167" s="121">
        <f t="shared" si="21"/>
        <v>5077.755</v>
      </c>
      <c r="T167" s="120">
        <v>0.045</v>
      </c>
      <c r="U167" s="122">
        <f>+Q167*T167</f>
        <v>5077.755</v>
      </c>
      <c r="V167" s="125">
        <f t="shared" si="22"/>
        <v>0</v>
      </c>
    </row>
    <row r="168" spans="1:22">
      <c r="A168" s="116">
        <v>43921</v>
      </c>
      <c r="B168" s="117" t="s">
        <v>26</v>
      </c>
      <c r="C168" s="4"/>
      <c r="D168" s="117" t="s">
        <v>27</v>
      </c>
      <c r="E168" s="4" t="s">
        <v>34</v>
      </c>
      <c r="F168" s="4" t="s">
        <v>28</v>
      </c>
      <c r="G168" s="4" t="s">
        <v>29</v>
      </c>
      <c r="H168" s="4">
        <v>6013</v>
      </c>
      <c r="I168" s="4" t="s">
        <v>145</v>
      </c>
      <c r="J168" s="4">
        <v>7010</v>
      </c>
      <c r="K168" s="4" t="s">
        <v>31</v>
      </c>
      <c r="L168" s="118">
        <v>0.17</v>
      </c>
      <c r="M168" s="4">
        <v>60000</v>
      </c>
      <c r="N168" s="4" t="s">
        <v>32</v>
      </c>
      <c r="O168" s="6">
        <v>84000</v>
      </c>
      <c r="P168" s="6">
        <v>14280</v>
      </c>
      <c r="Q168" s="6">
        <f t="shared" si="20"/>
        <v>98280</v>
      </c>
      <c r="R168" s="120">
        <v>0.045</v>
      </c>
      <c r="S168" s="121">
        <f t="shared" si="21"/>
        <v>4422.6</v>
      </c>
      <c r="T168" s="120">
        <v>0.045</v>
      </c>
      <c r="U168" s="122">
        <f>+Q168*T168</f>
        <v>4422.6</v>
      </c>
      <c r="V168" s="125">
        <f t="shared" si="22"/>
        <v>0</v>
      </c>
    </row>
    <row r="169" spans="1:22">
      <c r="A169" s="116">
        <v>43921</v>
      </c>
      <c r="B169" s="117" t="s">
        <v>26</v>
      </c>
      <c r="C169" s="4"/>
      <c r="D169" s="117" t="s">
        <v>27</v>
      </c>
      <c r="E169" s="4" t="s">
        <v>34</v>
      </c>
      <c r="F169" s="4" t="s">
        <v>28</v>
      </c>
      <c r="G169" s="4" t="s">
        <v>29</v>
      </c>
      <c r="H169" s="4">
        <v>6032</v>
      </c>
      <c r="I169" s="4" t="s">
        <v>146</v>
      </c>
      <c r="J169" s="4">
        <v>7010</v>
      </c>
      <c r="K169" s="4" t="s">
        <v>31</v>
      </c>
      <c r="L169" s="118">
        <v>0.17</v>
      </c>
      <c r="M169" s="4">
        <v>85500</v>
      </c>
      <c r="N169" s="4" t="s">
        <v>32</v>
      </c>
      <c r="O169" s="6">
        <v>95760</v>
      </c>
      <c r="P169" s="6">
        <v>16279</v>
      </c>
      <c r="Q169" s="6">
        <f t="shared" si="20"/>
        <v>112039</v>
      </c>
      <c r="R169" s="120">
        <v>0.045</v>
      </c>
      <c r="S169" s="121">
        <f t="shared" si="21"/>
        <v>5041.755</v>
      </c>
      <c r="T169" s="120">
        <v>0.045</v>
      </c>
      <c r="U169" s="122">
        <f>+Q169*T169</f>
        <v>5041.755</v>
      </c>
      <c r="V169" s="125">
        <f t="shared" si="22"/>
        <v>0</v>
      </c>
    </row>
    <row r="170" spans="1:22">
      <c r="A170" s="116">
        <v>43921</v>
      </c>
      <c r="B170" s="117" t="s">
        <v>26</v>
      </c>
      <c r="C170" s="4"/>
      <c r="D170" s="117" t="s">
        <v>27</v>
      </c>
      <c r="E170" s="4" t="s">
        <v>34</v>
      </c>
      <c r="F170" s="4" t="s">
        <v>28</v>
      </c>
      <c r="G170" s="4" t="s">
        <v>29</v>
      </c>
      <c r="H170" s="4">
        <v>6033</v>
      </c>
      <c r="I170" s="4" t="s">
        <v>146</v>
      </c>
      <c r="J170" s="4">
        <v>7010</v>
      </c>
      <c r="K170" s="4" t="s">
        <v>31</v>
      </c>
      <c r="L170" s="118">
        <v>0.17</v>
      </c>
      <c r="M170" s="4">
        <v>52200</v>
      </c>
      <c r="N170" s="4" t="s">
        <v>32</v>
      </c>
      <c r="O170" s="6">
        <v>73080</v>
      </c>
      <c r="P170" s="6">
        <v>12424</v>
      </c>
      <c r="Q170" s="6">
        <f t="shared" si="20"/>
        <v>85504</v>
      </c>
      <c r="R170" s="120">
        <v>0.045</v>
      </c>
      <c r="S170" s="121">
        <f t="shared" si="21"/>
        <v>3847.68</v>
      </c>
      <c r="T170" s="120">
        <v>0.045</v>
      </c>
      <c r="U170" s="122">
        <f>+Q170*T170</f>
        <v>3847.68</v>
      </c>
      <c r="V170" s="125">
        <f t="shared" si="22"/>
        <v>0</v>
      </c>
    </row>
    <row r="171" spans="1:22">
      <c r="A171" s="116">
        <v>43921</v>
      </c>
      <c r="B171" s="117" t="s">
        <v>26</v>
      </c>
      <c r="C171" s="4"/>
      <c r="D171" s="117" t="s">
        <v>27</v>
      </c>
      <c r="E171" s="4"/>
      <c r="F171" s="4" t="s">
        <v>28</v>
      </c>
      <c r="G171" s="4" t="s">
        <v>29</v>
      </c>
      <c r="H171" s="4">
        <v>4042</v>
      </c>
      <c r="I171" s="4" t="s">
        <v>147</v>
      </c>
      <c r="J171" s="4">
        <v>1702</v>
      </c>
      <c r="K171" s="4" t="s">
        <v>31</v>
      </c>
      <c r="L171" s="118">
        <v>0.17</v>
      </c>
      <c r="M171" s="4">
        <v>40</v>
      </c>
      <c r="N171" s="4" t="s">
        <v>32</v>
      </c>
      <c r="O171" s="6">
        <v>13000</v>
      </c>
      <c r="P171" s="6">
        <v>2210</v>
      </c>
      <c r="Q171" s="6">
        <f t="shared" si="20"/>
        <v>15210</v>
      </c>
      <c r="R171" s="119" t="s">
        <v>33</v>
      </c>
      <c r="S171" s="119" t="s">
        <v>33</v>
      </c>
      <c r="T171" s="119" t="s">
        <v>33</v>
      </c>
      <c r="U171" s="119" t="s">
        <v>33</v>
      </c>
      <c r="V171" s="119" t="s">
        <v>33</v>
      </c>
    </row>
    <row r="172" spans="1:22">
      <c r="A172" s="116">
        <v>43921</v>
      </c>
      <c r="B172" s="117" t="s">
        <v>26</v>
      </c>
      <c r="C172" s="4"/>
      <c r="D172" s="117" t="s">
        <v>27</v>
      </c>
      <c r="E172" s="4"/>
      <c r="F172" s="4" t="s">
        <v>28</v>
      </c>
      <c r="G172" s="4" t="s">
        <v>29</v>
      </c>
      <c r="H172" s="4">
        <v>4043</v>
      </c>
      <c r="I172" s="4" t="s">
        <v>147</v>
      </c>
      <c r="J172" s="4">
        <v>3304</v>
      </c>
      <c r="K172" s="4" t="s">
        <v>31</v>
      </c>
      <c r="L172" s="118">
        <v>0.17</v>
      </c>
      <c r="M172" s="4">
        <v>25</v>
      </c>
      <c r="N172" s="4" t="s">
        <v>32</v>
      </c>
      <c r="O172" s="6">
        <v>4950</v>
      </c>
      <c r="P172" s="6">
        <v>842</v>
      </c>
      <c r="Q172" s="6">
        <f t="shared" si="20"/>
        <v>5792</v>
      </c>
      <c r="R172" s="119" t="s">
        <v>33</v>
      </c>
      <c r="S172" s="119" t="s">
        <v>33</v>
      </c>
      <c r="T172" s="119" t="s">
        <v>33</v>
      </c>
      <c r="U172" s="119" t="s">
        <v>33</v>
      </c>
      <c r="V172" s="119" t="s">
        <v>33</v>
      </c>
    </row>
    <row r="173" spans="1:22">
      <c r="A173" s="116">
        <v>43921</v>
      </c>
      <c r="B173" s="117" t="s">
        <v>26</v>
      </c>
      <c r="C173" s="4"/>
      <c r="D173" s="117" t="s">
        <v>27</v>
      </c>
      <c r="E173" s="4"/>
      <c r="F173" s="4" t="s">
        <v>28</v>
      </c>
      <c r="G173" s="4" t="s">
        <v>29</v>
      </c>
      <c r="H173" s="4">
        <v>4044</v>
      </c>
      <c r="I173" s="4" t="s">
        <v>147</v>
      </c>
      <c r="J173" s="4">
        <v>2918</v>
      </c>
      <c r="K173" s="4" t="s">
        <v>31</v>
      </c>
      <c r="L173" s="118">
        <v>0.17</v>
      </c>
      <c r="M173" s="4">
        <v>25</v>
      </c>
      <c r="N173" s="4" t="s">
        <v>32</v>
      </c>
      <c r="O173" s="6">
        <v>27250</v>
      </c>
      <c r="P173" s="6">
        <v>4633</v>
      </c>
      <c r="Q173" s="6">
        <f t="shared" si="20"/>
        <v>31883</v>
      </c>
      <c r="R173" s="119" t="s">
        <v>33</v>
      </c>
      <c r="S173" s="119" t="s">
        <v>33</v>
      </c>
      <c r="T173" s="119" t="s">
        <v>33</v>
      </c>
      <c r="U173" s="119" t="s">
        <v>33</v>
      </c>
      <c r="V173" s="119" t="s">
        <v>33</v>
      </c>
    </row>
    <row r="174" spans="1:22">
      <c r="A174" s="116">
        <v>43921</v>
      </c>
      <c r="B174" s="117" t="s">
        <v>26</v>
      </c>
      <c r="C174" s="4"/>
      <c r="D174" s="117" t="s">
        <v>27</v>
      </c>
      <c r="E174" s="4"/>
      <c r="F174" s="4" t="s">
        <v>28</v>
      </c>
      <c r="G174" s="4" t="s">
        <v>29</v>
      </c>
      <c r="H174" s="4">
        <v>4045</v>
      </c>
      <c r="I174" s="4" t="s">
        <v>147</v>
      </c>
      <c r="J174" s="4">
        <v>3824</v>
      </c>
      <c r="K174" s="4" t="s">
        <v>31</v>
      </c>
      <c r="L174" s="118">
        <v>0.17</v>
      </c>
      <c r="M174" s="4">
        <v>270</v>
      </c>
      <c r="N174" s="4" t="s">
        <v>32</v>
      </c>
      <c r="O174" s="6">
        <v>36450</v>
      </c>
      <c r="P174" s="6">
        <v>6197</v>
      </c>
      <c r="Q174" s="6">
        <f t="shared" si="20"/>
        <v>42647</v>
      </c>
      <c r="R174" s="119" t="s">
        <v>33</v>
      </c>
      <c r="S174" s="119" t="s">
        <v>33</v>
      </c>
      <c r="T174" s="119" t="s">
        <v>33</v>
      </c>
      <c r="U174" s="119" t="s">
        <v>33</v>
      </c>
      <c r="V174" s="119" t="s">
        <v>33</v>
      </c>
    </row>
    <row r="175" spans="1:22">
      <c r="A175" s="116">
        <v>43921</v>
      </c>
      <c r="B175" s="117" t="s">
        <v>26</v>
      </c>
      <c r="C175" s="4"/>
      <c r="D175" s="117" t="s">
        <v>27</v>
      </c>
      <c r="E175" s="4"/>
      <c r="F175" s="4" t="s">
        <v>28</v>
      </c>
      <c r="G175" s="4" t="s">
        <v>29</v>
      </c>
      <c r="H175" s="4">
        <v>4046</v>
      </c>
      <c r="I175" s="4" t="s">
        <v>147</v>
      </c>
      <c r="J175" s="4">
        <v>2905</v>
      </c>
      <c r="K175" s="4" t="s">
        <v>31</v>
      </c>
      <c r="L175" s="118">
        <v>0.17</v>
      </c>
      <c r="M175" s="4">
        <v>500</v>
      </c>
      <c r="N175" s="4" t="s">
        <v>32</v>
      </c>
      <c r="O175" s="6">
        <v>69000</v>
      </c>
      <c r="P175" s="6">
        <v>11730</v>
      </c>
      <c r="Q175" s="6">
        <f t="shared" si="20"/>
        <v>80730</v>
      </c>
      <c r="R175" s="119" t="s">
        <v>33</v>
      </c>
      <c r="S175" s="119" t="s">
        <v>33</v>
      </c>
      <c r="T175" s="119" t="s">
        <v>33</v>
      </c>
      <c r="U175" s="119" t="s">
        <v>33</v>
      </c>
      <c r="V175" s="119" t="s">
        <v>33</v>
      </c>
    </row>
    <row r="176" spans="1:22">
      <c r="A176" s="116">
        <v>43921</v>
      </c>
      <c r="B176" s="117" t="s">
        <v>26</v>
      </c>
      <c r="C176" s="4"/>
      <c r="D176" s="117" t="s">
        <v>27</v>
      </c>
      <c r="E176" s="4"/>
      <c r="F176" s="4" t="s">
        <v>28</v>
      </c>
      <c r="G176" s="4" t="s">
        <v>29</v>
      </c>
      <c r="H176" s="4">
        <v>4047</v>
      </c>
      <c r="I176" s="4" t="s">
        <v>147</v>
      </c>
      <c r="J176" s="4">
        <v>2916</v>
      </c>
      <c r="K176" s="4" t="s">
        <v>31</v>
      </c>
      <c r="L176" s="118">
        <v>0.17</v>
      </c>
      <c r="M176" s="4">
        <v>25</v>
      </c>
      <c r="N176" s="4" t="s">
        <v>32</v>
      </c>
      <c r="O176" s="6">
        <v>7225</v>
      </c>
      <c r="P176" s="6">
        <v>1228</v>
      </c>
      <c r="Q176" s="6">
        <f t="shared" si="20"/>
        <v>8453</v>
      </c>
      <c r="R176" s="119" t="s">
        <v>33</v>
      </c>
      <c r="S176" s="119" t="s">
        <v>33</v>
      </c>
      <c r="T176" s="119" t="s">
        <v>33</v>
      </c>
      <c r="U176" s="119" t="s">
        <v>33</v>
      </c>
      <c r="V176" s="119" t="s">
        <v>33</v>
      </c>
    </row>
    <row r="177" spans="1:22">
      <c r="A177" s="116">
        <v>43921</v>
      </c>
      <c r="B177" s="117" t="s">
        <v>26</v>
      </c>
      <c r="C177" s="4"/>
      <c r="D177" s="117" t="s">
        <v>27</v>
      </c>
      <c r="E177" s="4" t="s">
        <v>34</v>
      </c>
      <c r="F177" s="4" t="s">
        <v>28</v>
      </c>
      <c r="G177" s="4" t="s">
        <v>29</v>
      </c>
      <c r="H177" s="4">
        <v>2594</v>
      </c>
      <c r="I177" s="4" t="s">
        <v>148</v>
      </c>
      <c r="J177" s="4">
        <v>3006</v>
      </c>
      <c r="K177" s="4" t="s">
        <v>42</v>
      </c>
      <c r="L177" s="118" t="s">
        <v>33</v>
      </c>
      <c r="M177" s="4">
        <v>400</v>
      </c>
      <c r="N177" s="4" t="s">
        <v>32</v>
      </c>
      <c r="O177" s="6">
        <v>370000</v>
      </c>
      <c r="P177" s="6">
        <v>0</v>
      </c>
      <c r="Q177" s="6">
        <f t="shared" si="20"/>
        <v>370000</v>
      </c>
      <c r="R177" s="120">
        <v>0.04</v>
      </c>
      <c r="S177" s="121">
        <f>+Q177*R177</f>
        <v>14800</v>
      </c>
      <c r="T177" s="120">
        <v>0</v>
      </c>
      <c r="U177" s="122">
        <f>+O177*T177</f>
        <v>0</v>
      </c>
      <c r="V177" s="123">
        <f>+S177-U177</f>
        <v>14800</v>
      </c>
    </row>
    <row r="178" spans="1:22">
      <c r="A178" s="116">
        <v>43921</v>
      </c>
      <c r="B178" s="117" t="s">
        <v>26</v>
      </c>
      <c r="C178" s="4"/>
      <c r="D178" s="117" t="s">
        <v>27</v>
      </c>
      <c r="E178" s="4" t="s">
        <v>34</v>
      </c>
      <c r="F178" s="4" t="s">
        <v>28</v>
      </c>
      <c r="G178" s="4" t="s">
        <v>29</v>
      </c>
      <c r="H178" s="4">
        <v>5862</v>
      </c>
      <c r="I178" s="4" t="s">
        <v>149</v>
      </c>
      <c r="J178" s="4">
        <v>3302</v>
      </c>
      <c r="K178" s="4" t="s">
        <v>31</v>
      </c>
      <c r="L178" s="118">
        <v>0.17</v>
      </c>
      <c r="M178" s="4">
        <v>1</v>
      </c>
      <c r="N178" s="4" t="s">
        <v>32</v>
      </c>
      <c r="O178" s="6">
        <v>7800</v>
      </c>
      <c r="P178" s="6">
        <v>1326</v>
      </c>
      <c r="Q178" s="6">
        <f t="shared" si="20"/>
        <v>9126</v>
      </c>
      <c r="R178" s="120">
        <v>0.04</v>
      </c>
      <c r="S178" s="121">
        <f>+Q178*R178</f>
        <v>365.04</v>
      </c>
      <c r="T178" s="120">
        <v>0</v>
      </c>
      <c r="U178" s="122">
        <f>+O178*T178</f>
        <v>0</v>
      </c>
      <c r="V178" s="123">
        <f>+S178-U178</f>
        <v>365.04</v>
      </c>
    </row>
    <row r="179" spans="1:22">
      <c r="A179" s="116">
        <v>43921</v>
      </c>
      <c r="B179" s="117" t="s">
        <v>26</v>
      </c>
      <c r="C179" s="4"/>
      <c r="D179" s="117" t="s">
        <v>27</v>
      </c>
      <c r="E179" s="4" t="s">
        <v>34</v>
      </c>
      <c r="F179" s="4" t="s">
        <v>28</v>
      </c>
      <c r="G179" s="4" t="s">
        <v>29</v>
      </c>
      <c r="H179" s="4">
        <v>4187</v>
      </c>
      <c r="I179" s="4" t="s">
        <v>146</v>
      </c>
      <c r="J179" s="4">
        <v>3006</v>
      </c>
      <c r="K179" s="4" t="s">
        <v>42</v>
      </c>
      <c r="L179" s="118" t="s">
        <v>33</v>
      </c>
      <c r="M179" s="4">
        <v>1</v>
      </c>
      <c r="N179" s="4" t="s">
        <v>32</v>
      </c>
      <c r="O179" s="6">
        <v>214000</v>
      </c>
      <c r="P179" s="6">
        <v>0</v>
      </c>
      <c r="Q179" s="6">
        <f t="shared" si="20"/>
        <v>214000</v>
      </c>
      <c r="R179" s="120">
        <v>0.045</v>
      </c>
      <c r="S179" s="121">
        <f>+Q179*R179</f>
        <v>9630</v>
      </c>
      <c r="T179" s="124"/>
      <c r="U179" s="122"/>
      <c r="V179" s="123">
        <f>+S179-U179</f>
        <v>9630</v>
      </c>
    </row>
    <row r="180" spans="1:22">
      <c r="A180" s="116">
        <v>43921</v>
      </c>
      <c r="B180" s="117" t="s">
        <v>26</v>
      </c>
      <c r="C180" s="4"/>
      <c r="D180" s="117" t="s">
        <v>27</v>
      </c>
      <c r="E180" s="4" t="s">
        <v>34</v>
      </c>
      <c r="F180" s="4" t="s">
        <v>28</v>
      </c>
      <c r="G180" s="4" t="s">
        <v>29</v>
      </c>
      <c r="H180" s="4">
        <v>4198</v>
      </c>
      <c r="I180" s="4" t="s">
        <v>150</v>
      </c>
      <c r="J180" s="4">
        <v>3006</v>
      </c>
      <c r="K180" s="4" t="s">
        <v>42</v>
      </c>
      <c r="L180" s="118" t="s">
        <v>33</v>
      </c>
      <c r="M180" s="4">
        <v>1</v>
      </c>
      <c r="N180" s="4" t="s">
        <v>32</v>
      </c>
      <c r="O180" s="6">
        <v>60000</v>
      </c>
      <c r="P180" s="6">
        <v>0</v>
      </c>
      <c r="Q180" s="6">
        <f t="shared" si="20"/>
        <v>60000</v>
      </c>
      <c r="R180" s="120">
        <v>0.045</v>
      </c>
      <c r="S180" s="121">
        <f>+Q180*R180</f>
        <v>2700</v>
      </c>
      <c r="T180" s="124"/>
      <c r="U180" s="122"/>
      <c r="V180" s="123">
        <f>+S180-U180</f>
        <v>2700</v>
      </c>
    </row>
    <row r="181" spans="1:22">
      <c r="A181" s="116">
        <v>43921</v>
      </c>
      <c r="B181" s="117" t="s">
        <v>26</v>
      </c>
      <c r="C181" s="4"/>
      <c r="D181" s="117" t="s">
        <v>27</v>
      </c>
      <c r="E181" s="4" t="s">
        <v>51</v>
      </c>
      <c r="F181" s="4" t="s">
        <v>28</v>
      </c>
      <c r="G181" s="4" t="s">
        <v>29</v>
      </c>
      <c r="H181" s="4">
        <v>3117</v>
      </c>
      <c r="I181" s="4" t="s">
        <v>151</v>
      </c>
      <c r="J181" s="4">
        <v>3302</v>
      </c>
      <c r="K181" s="4" t="s">
        <v>42</v>
      </c>
      <c r="L181" s="118" t="s">
        <v>33</v>
      </c>
      <c r="M181" s="4">
        <v>6</v>
      </c>
      <c r="N181" s="4" t="s">
        <v>32</v>
      </c>
      <c r="O181" s="6">
        <v>4615</v>
      </c>
      <c r="P181" s="6">
        <v>0</v>
      </c>
      <c r="Q181" s="6">
        <f t="shared" si="20"/>
        <v>4615</v>
      </c>
      <c r="R181" s="119" t="s">
        <v>33</v>
      </c>
      <c r="S181" s="119" t="s">
        <v>33</v>
      </c>
      <c r="T181" s="119" t="s">
        <v>33</v>
      </c>
      <c r="U181" s="119" t="s">
        <v>33</v>
      </c>
      <c r="V181" s="119" t="s">
        <v>33</v>
      </c>
    </row>
    <row r="182" spans="1:22">
      <c r="A182" s="116">
        <v>43921</v>
      </c>
      <c r="B182" s="117" t="s">
        <v>26</v>
      </c>
      <c r="C182" s="4"/>
      <c r="D182" s="117" t="s">
        <v>27</v>
      </c>
      <c r="E182" s="4" t="s">
        <v>51</v>
      </c>
      <c r="F182" s="4" t="s">
        <v>28</v>
      </c>
      <c r="G182" s="4" t="s">
        <v>29</v>
      </c>
      <c r="H182" s="4">
        <v>3142</v>
      </c>
      <c r="I182" s="4" t="s">
        <v>152</v>
      </c>
      <c r="J182" s="4">
        <v>3302</v>
      </c>
      <c r="K182" s="4" t="s">
        <v>42</v>
      </c>
      <c r="L182" s="118" t="s">
        <v>33</v>
      </c>
      <c r="M182" s="4">
        <v>10</v>
      </c>
      <c r="N182" s="4" t="s">
        <v>32</v>
      </c>
      <c r="O182" s="6">
        <v>8291</v>
      </c>
      <c r="P182" s="6">
        <v>0</v>
      </c>
      <c r="Q182" s="6">
        <f t="shared" si="20"/>
        <v>8291</v>
      </c>
      <c r="R182" s="119" t="s">
        <v>33</v>
      </c>
      <c r="S182" s="119" t="s">
        <v>33</v>
      </c>
      <c r="T182" s="119" t="s">
        <v>33</v>
      </c>
      <c r="U182" s="119" t="s">
        <v>33</v>
      </c>
      <c r="V182" s="119" t="s">
        <v>33</v>
      </c>
    </row>
    <row r="183" spans="1:22">
      <c r="A183" s="116">
        <v>43921</v>
      </c>
      <c r="B183" s="117" t="s">
        <v>26</v>
      </c>
      <c r="C183" s="4"/>
      <c r="D183" s="117" t="s">
        <v>27</v>
      </c>
      <c r="E183" s="4" t="s">
        <v>34</v>
      </c>
      <c r="F183" s="4" t="s">
        <v>49</v>
      </c>
      <c r="G183" s="4" t="s">
        <v>29</v>
      </c>
      <c r="H183" s="4">
        <v>252</v>
      </c>
      <c r="I183" s="4" t="s">
        <v>153</v>
      </c>
      <c r="J183" s="4">
        <v>4802</v>
      </c>
      <c r="K183" s="4" t="s">
        <v>42</v>
      </c>
      <c r="L183" s="118" t="s">
        <v>33</v>
      </c>
      <c r="M183" s="4">
        <v>0</v>
      </c>
      <c r="N183" s="4" t="s">
        <v>32</v>
      </c>
      <c r="O183" s="6">
        <v>762361</v>
      </c>
      <c r="P183" s="6">
        <v>0</v>
      </c>
      <c r="Q183" s="6">
        <f t="shared" si="20"/>
        <v>762361</v>
      </c>
      <c r="R183" s="120">
        <v>0.045</v>
      </c>
      <c r="S183" s="121">
        <f>+Q183*R183</f>
        <v>34306.245</v>
      </c>
      <c r="T183" s="120"/>
      <c r="U183" s="123">
        <f>+O183*T183</f>
        <v>0</v>
      </c>
      <c r="V183" s="125">
        <f>+S183-U183</f>
        <v>34306.245</v>
      </c>
    </row>
    <row r="184" spans="1:22">
      <c r="A184" s="116">
        <v>43921</v>
      </c>
      <c r="B184" s="117" t="s">
        <v>26</v>
      </c>
      <c r="C184" s="4"/>
      <c r="D184" s="117" t="s">
        <v>27</v>
      </c>
      <c r="E184" s="4" t="s">
        <v>51</v>
      </c>
      <c r="F184" s="4" t="s">
        <v>49</v>
      </c>
      <c r="G184" s="4" t="s">
        <v>29</v>
      </c>
      <c r="H184" s="4">
        <v>1142</v>
      </c>
      <c r="I184" s="4" t="s">
        <v>154</v>
      </c>
      <c r="J184" s="4">
        <v>7607</v>
      </c>
      <c r="K184" s="4" t="s">
        <v>42</v>
      </c>
      <c r="L184" s="118" t="s">
        <v>33</v>
      </c>
      <c r="M184" s="4">
        <v>0</v>
      </c>
      <c r="N184" s="4" t="s">
        <v>32</v>
      </c>
      <c r="O184" s="6">
        <v>327453</v>
      </c>
      <c r="P184" s="6">
        <v>0</v>
      </c>
      <c r="Q184" s="6">
        <f t="shared" si="20"/>
        <v>327453</v>
      </c>
      <c r="R184" s="120">
        <v>0.045</v>
      </c>
      <c r="S184" s="121">
        <f>+Q184*R184</f>
        <v>14735.385</v>
      </c>
      <c r="T184" s="120"/>
      <c r="U184" s="122">
        <f>+O184*T184</f>
        <v>0</v>
      </c>
      <c r="V184" s="123">
        <f>+S184-U184</f>
        <v>14735.385</v>
      </c>
    </row>
    <row r="185" spans="1:22">
      <c r="A185" s="116">
        <v>43951</v>
      </c>
      <c r="B185" s="117" t="s">
        <v>26</v>
      </c>
      <c r="C185" s="4"/>
      <c r="D185" s="117" t="s">
        <v>27</v>
      </c>
      <c r="E185" s="4" t="s">
        <v>34</v>
      </c>
      <c r="F185" s="4" t="s">
        <v>28</v>
      </c>
      <c r="G185" s="4" t="s">
        <v>29</v>
      </c>
      <c r="H185" s="4">
        <v>2812</v>
      </c>
      <c r="I185" s="4" t="s">
        <v>155</v>
      </c>
      <c r="J185" s="4">
        <v>3006</v>
      </c>
      <c r="K185" s="4" t="s">
        <v>31</v>
      </c>
      <c r="L185" s="118">
        <v>0.17</v>
      </c>
      <c r="M185" s="4">
        <v>3</v>
      </c>
      <c r="N185" s="4"/>
      <c r="O185" s="6">
        <v>30000</v>
      </c>
      <c r="P185" s="6">
        <v>5100</v>
      </c>
      <c r="Q185" s="6">
        <f t="shared" si="20"/>
        <v>35100</v>
      </c>
      <c r="R185" s="120">
        <v>0.045</v>
      </c>
      <c r="S185" s="121">
        <f>+Q185*R185</f>
        <v>1579.5</v>
      </c>
      <c r="T185" s="120"/>
      <c r="U185" s="123">
        <f>+O185*T185</f>
        <v>0</v>
      </c>
      <c r="V185" s="125">
        <f>+S185-U185</f>
        <v>1579.5</v>
      </c>
    </row>
    <row r="186" spans="1:22">
      <c r="A186" s="116">
        <v>43951</v>
      </c>
      <c r="B186" s="117" t="s">
        <v>26</v>
      </c>
      <c r="C186" s="4"/>
      <c r="D186" s="117" t="s">
        <v>27</v>
      </c>
      <c r="E186" s="4" t="s">
        <v>78</v>
      </c>
      <c r="F186" s="4" t="s">
        <v>28</v>
      </c>
      <c r="G186" s="4" t="s">
        <v>29</v>
      </c>
      <c r="H186" s="4">
        <v>603091</v>
      </c>
      <c r="I186" s="4" t="s">
        <v>156</v>
      </c>
      <c r="J186" s="4">
        <v>3006</v>
      </c>
      <c r="K186" s="4" t="s">
        <v>42</v>
      </c>
      <c r="L186" s="118" t="s">
        <v>33</v>
      </c>
      <c r="M186" s="4">
        <v>0</v>
      </c>
      <c r="N186" s="4"/>
      <c r="O186" s="6">
        <v>126000</v>
      </c>
      <c r="P186" s="6">
        <v>0</v>
      </c>
      <c r="Q186" s="6">
        <f t="shared" ref="Q186:Q198" si="23">SUM(O186:P186)</f>
        <v>126000</v>
      </c>
      <c r="R186" s="120">
        <v>0.04</v>
      </c>
      <c r="S186" s="121">
        <f t="shared" ref="S186:S188" si="24">+Q186*R186</f>
        <v>5040</v>
      </c>
      <c r="T186" s="120">
        <v>0</v>
      </c>
      <c r="U186" s="122">
        <f t="shared" ref="U186:U188" si="25">+O186*T186</f>
        <v>0</v>
      </c>
      <c r="V186" s="123">
        <f t="shared" ref="V186:V188" si="26">+S186-U186</f>
        <v>5040</v>
      </c>
    </row>
    <row r="187" spans="1:22">
      <c r="A187" s="116">
        <v>43951</v>
      </c>
      <c r="B187" s="117" t="s">
        <v>26</v>
      </c>
      <c r="C187" s="4"/>
      <c r="D187" s="117" t="s">
        <v>27</v>
      </c>
      <c r="E187" s="4" t="s">
        <v>78</v>
      </c>
      <c r="F187" s="4" t="s">
        <v>28</v>
      </c>
      <c r="G187" s="4" t="s">
        <v>29</v>
      </c>
      <c r="H187" s="4">
        <v>603092</v>
      </c>
      <c r="I187" s="4" t="s">
        <v>156</v>
      </c>
      <c r="J187" s="4">
        <v>3006</v>
      </c>
      <c r="K187" s="4" t="s">
        <v>42</v>
      </c>
      <c r="L187" s="118" t="s">
        <v>33</v>
      </c>
      <c r="M187" s="4">
        <v>0</v>
      </c>
      <c r="N187" s="4"/>
      <c r="O187" s="6">
        <v>275000</v>
      </c>
      <c r="P187" s="6">
        <v>0</v>
      </c>
      <c r="Q187" s="6">
        <f t="shared" si="23"/>
        <v>275000</v>
      </c>
      <c r="R187" s="120">
        <v>0.04</v>
      </c>
      <c r="S187" s="121">
        <f t="shared" si="24"/>
        <v>11000</v>
      </c>
      <c r="T187" s="120">
        <v>0</v>
      </c>
      <c r="U187" s="122">
        <f t="shared" si="25"/>
        <v>0</v>
      </c>
      <c r="V187" s="123">
        <f t="shared" si="26"/>
        <v>11000</v>
      </c>
    </row>
    <row r="188" spans="1:22">
      <c r="A188" s="116">
        <v>43951</v>
      </c>
      <c r="B188" s="117" t="s">
        <v>26</v>
      </c>
      <c r="C188" s="4"/>
      <c r="D188" s="117" t="s">
        <v>27</v>
      </c>
      <c r="E188" s="4" t="s">
        <v>34</v>
      </c>
      <c r="F188" s="4" t="s">
        <v>28</v>
      </c>
      <c r="G188" s="4" t="s">
        <v>29</v>
      </c>
      <c r="H188" s="4">
        <v>148</v>
      </c>
      <c r="I188" s="4" t="s">
        <v>157</v>
      </c>
      <c r="J188" s="4">
        <v>9602</v>
      </c>
      <c r="K188" s="4" t="s">
        <v>31</v>
      </c>
      <c r="L188" s="118">
        <v>0.17</v>
      </c>
      <c r="M188" s="4">
        <v>944</v>
      </c>
      <c r="N188" s="4"/>
      <c r="O188" s="6">
        <v>145299</v>
      </c>
      <c r="P188" s="6">
        <v>24701</v>
      </c>
      <c r="Q188" s="6">
        <f t="shared" si="23"/>
        <v>170000</v>
      </c>
      <c r="R188" s="120">
        <v>0.045</v>
      </c>
      <c r="S188" s="121">
        <f t="shared" si="24"/>
        <v>7650</v>
      </c>
      <c r="T188" s="120"/>
      <c r="U188" s="123">
        <f t="shared" si="25"/>
        <v>0</v>
      </c>
      <c r="V188" s="125">
        <f t="shared" si="26"/>
        <v>7650</v>
      </c>
    </row>
    <row r="189" spans="1:22">
      <c r="A189" s="116">
        <v>43951</v>
      </c>
      <c r="B189" s="117" t="s">
        <v>26</v>
      </c>
      <c r="C189" s="4"/>
      <c r="D189" s="117" t="s">
        <v>27</v>
      </c>
      <c r="E189" s="4" t="s">
        <v>51</v>
      </c>
      <c r="F189" s="4" t="s">
        <v>28</v>
      </c>
      <c r="G189" s="4" t="s">
        <v>29</v>
      </c>
      <c r="H189" s="4">
        <v>3380</v>
      </c>
      <c r="I189" s="4" t="s">
        <v>158</v>
      </c>
      <c r="J189" s="4">
        <v>3302</v>
      </c>
      <c r="K189" s="4" t="s">
        <v>42</v>
      </c>
      <c r="L189" s="118" t="s">
        <v>33</v>
      </c>
      <c r="M189" s="4">
        <v>12</v>
      </c>
      <c r="N189" s="4"/>
      <c r="O189" s="6">
        <v>9539</v>
      </c>
      <c r="P189" s="6">
        <v>0</v>
      </c>
      <c r="Q189" s="6">
        <f t="shared" si="23"/>
        <v>9539</v>
      </c>
      <c r="R189" s="119" t="s">
        <v>33</v>
      </c>
      <c r="S189" s="119" t="s">
        <v>33</v>
      </c>
      <c r="T189" s="119" t="s">
        <v>33</v>
      </c>
      <c r="U189" s="119" t="s">
        <v>33</v>
      </c>
      <c r="V189" s="119" t="s">
        <v>33</v>
      </c>
    </row>
    <row r="190" spans="1:22">
      <c r="A190" s="116">
        <v>43951</v>
      </c>
      <c r="B190" s="117" t="s">
        <v>26</v>
      </c>
      <c r="C190" s="4"/>
      <c r="D190" s="117" t="s">
        <v>27</v>
      </c>
      <c r="E190" s="4" t="s">
        <v>34</v>
      </c>
      <c r="F190" s="4" t="s">
        <v>49</v>
      </c>
      <c r="G190" s="4" t="s">
        <v>29</v>
      </c>
      <c r="H190" s="4">
        <v>285</v>
      </c>
      <c r="I190" s="4" t="s">
        <v>159</v>
      </c>
      <c r="J190" s="4">
        <v>4802</v>
      </c>
      <c r="K190" s="4" t="s">
        <v>42</v>
      </c>
      <c r="L190" s="118" t="s">
        <v>33</v>
      </c>
      <c r="M190" s="4">
        <v>0</v>
      </c>
      <c r="N190" s="4"/>
      <c r="O190" s="6">
        <v>696237</v>
      </c>
      <c r="P190" s="6">
        <v>0</v>
      </c>
      <c r="Q190" s="6">
        <f t="shared" si="23"/>
        <v>696237</v>
      </c>
      <c r="R190" s="120">
        <v>0.045</v>
      </c>
      <c r="S190" s="121">
        <f t="shared" ref="S190:S192" si="27">+Q190*R190</f>
        <v>31330.665</v>
      </c>
      <c r="T190" s="120"/>
      <c r="U190" s="123">
        <f>+O190*T190</f>
        <v>0</v>
      </c>
      <c r="V190" s="125">
        <f>+S190-U190</f>
        <v>31330.665</v>
      </c>
    </row>
    <row r="191" spans="1:22">
      <c r="A191" s="116">
        <v>43951</v>
      </c>
      <c r="B191" s="117" t="s">
        <v>26</v>
      </c>
      <c r="C191" s="4"/>
      <c r="D191" s="117" t="s">
        <v>27</v>
      </c>
      <c r="E191" s="4" t="s">
        <v>51</v>
      </c>
      <c r="F191" s="4" t="s">
        <v>49</v>
      </c>
      <c r="G191" s="4" t="s">
        <v>29</v>
      </c>
      <c r="H191" s="4">
        <v>569</v>
      </c>
      <c r="I191" s="4" t="s">
        <v>160</v>
      </c>
      <c r="J191" s="4">
        <v>7607</v>
      </c>
      <c r="K191" s="4" t="s">
        <v>42</v>
      </c>
      <c r="L191" s="118" t="s">
        <v>33</v>
      </c>
      <c r="M191" s="4">
        <v>0</v>
      </c>
      <c r="N191" s="4"/>
      <c r="O191" s="6">
        <v>365320</v>
      </c>
      <c r="P191" s="6">
        <v>0</v>
      </c>
      <c r="Q191" s="6">
        <f t="shared" si="23"/>
        <v>365320</v>
      </c>
      <c r="R191" s="120">
        <v>0.045</v>
      </c>
      <c r="S191" s="121">
        <f t="shared" si="27"/>
        <v>16439.4</v>
      </c>
      <c r="T191" s="120"/>
      <c r="U191" s="122">
        <f>+O191*T191</f>
        <v>0</v>
      </c>
      <c r="V191" s="123">
        <f t="shared" ref="V191" si="28">+S191-U191</f>
        <v>16439.4</v>
      </c>
    </row>
    <row r="192" spans="1:22">
      <c r="A192" s="116">
        <v>43982</v>
      </c>
      <c r="B192" s="117" t="s">
        <v>26</v>
      </c>
      <c r="C192" s="4"/>
      <c r="D192" s="117" t="s">
        <v>27</v>
      </c>
      <c r="E192" s="4" t="s">
        <v>78</v>
      </c>
      <c r="F192" s="4" t="s">
        <v>28</v>
      </c>
      <c r="G192" s="4" t="s">
        <v>29</v>
      </c>
      <c r="H192" s="4">
        <v>603351</v>
      </c>
      <c r="I192" s="4" t="s">
        <v>161</v>
      </c>
      <c r="J192" s="4">
        <v>3006</v>
      </c>
      <c r="K192" s="4" t="s">
        <v>42</v>
      </c>
      <c r="L192" s="118" t="s">
        <v>33</v>
      </c>
      <c r="M192" s="4">
        <v>0</v>
      </c>
      <c r="N192" s="4" t="s">
        <v>32</v>
      </c>
      <c r="O192" s="6">
        <v>267500</v>
      </c>
      <c r="P192" s="6">
        <v>0</v>
      </c>
      <c r="Q192" s="6">
        <f t="shared" si="23"/>
        <v>267500</v>
      </c>
      <c r="R192" s="120">
        <v>0.04</v>
      </c>
      <c r="S192" s="121">
        <f t="shared" si="27"/>
        <v>10700</v>
      </c>
      <c r="T192" s="120">
        <v>0</v>
      </c>
      <c r="U192" s="122">
        <f t="shared" ref="U192" si="29">+O192*T192</f>
        <v>0</v>
      </c>
      <c r="V192" s="123">
        <f t="shared" ref="V192" si="30">+S192-U192</f>
        <v>10700</v>
      </c>
    </row>
    <row r="193" spans="1:22">
      <c r="A193" s="116">
        <v>43982</v>
      </c>
      <c r="B193" s="117" t="s">
        <v>26</v>
      </c>
      <c r="C193" s="4"/>
      <c r="D193" s="117" t="s">
        <v>27</v>
      </c>
      <c r="E193" s="4" t="s">
        <v>34</v>
      </c>
      <c r="F193" s="4" t="s">
        <v>28</v>
      </c>
      <c r="G193" s="4" t="s">
        <v>29</v>
      </c>
      <c r="H193" s="4">
        <v>4372</v>
      </c>
      <c r="I193" s="4" t="s">
        <v>162</v>
      </c>
      <c r="J193" s="4">
        <v>1702</v>
      </c>
      <c r="K193" s="4" t="s">
        <v>31</v>
      </c>
      <c r="L193" s="118">
        <v>0.17</v>
      </c>
      <c r="M193" s="4">
        <v>50</v>
      </c>
      <c r="N193" s="4" t="s">
        <v>32</v>
      </c>
      <c r="O193" s="6">
        <v>38250</v>
      </c>
      <c r="P193" s="6">
        <v>6503</v>
      </c>
      <c r="Q193" s="6">
        <f t="shared" si="23"/>
        <v>44753</v>
      </c>
      <c r="R193" s="119" t="s">
        <v>33</v>
      </c>
      <c r="S193" s="119" t="s">
        <v>33</v>
      </c>
      <c r="T193" s="119" t="s">
        <v>33</v>
      </c>
      <c r="U193" s="119" t="s">
        <v>33</v>
      </c>
      <c r="V193" s="119" t="s">
        <v>33</v>
      </c>
    </row>
    <row r="194" spans="1:22">
      <c r="A194" s="116">
        <v>43982</v>
      </c>
      <c r="B194" s="117" t="s">
        <v>26</v>
      </c>
      <c r="C194" s="4"/>
      <c r="D194" s="117" t="s">
        <v>27</v>
      </c>
      <c r="E194" s="4" t="s">
        <v>34</v>
      </c>
      <c r="F194" s="4" t="s">
        <v>28</v>
      </c>
      <c r="G194" s="4" t="s">
        <v>29</v>
      </c>
      <c r="H194" s="4">
        <v>4373</v>
      </c>
      <c r="I194" s="4" t="s">
        <v>162</v>
      </c>
      <c r="J194" s="4">
        <v>3905</v>
      </c>
      <c r="K194" s="4" t="s">
        <v>31</v>
      </c>
      <c r="L194" s="118">
        <v>0.17</v>
      </c>
      <c r="M194" s="4">
        <v>20</v>
      </c>
      <c r="N194" s="4" t="s">
        <v>32</v>
      </c>
      <c r="O194" s="6">
        <v>41000</v>
      </c>
      <c r="P194" s="6">
        <v>6970</v>
      </c>
      <c r="Q194" s="6">
        <f t="shared" si="23"/>
        <v>47970</v>
      </c>
      <c r="R194" s="119" t="s">
        <v>33</v>
      </c>
      <c r="S194" s="119" t="s">
        <v>33</v>
      </c>
      <c r="T194" s="119" t="s">
        <v>33</v>
      </c>
      <c r="U194" s="119" t="s">
        <v>33</v>
      </c>
      <c r="V194" s="119" t="s">
        <v>33</v>
      </c>
    </row>
    <row r="195" spans="1:22">
      <c r="A195" s="116">
        <v>43982</v>
      </c>
      <c r="B195" s="117" t="s">
        <v>26</v>
      </c>
      <c r="C195" s="4"/>
      <c r="D195" s="117" t="s">
        <v>27</v>
      </c>
      <c r="E195" s="4" t="s">
        <v>34</v>
      </c>
      <c r="F195" s="4" t="s">
        <v>28</v>
      </c>
      <c r="G195" s="4" t="s">
        <v>29</v>
      </c>
      <c r="H195" s="4">
        <v>6028</v>
      </c>
      <c r="I195" s="4" t="s">
        <v>163</v>
      </c>
      <c r="J195" s="4">
        <v>3302</v>
      </c>
      <c r="K195" s="4" t="s">
        <v>31</v>
      </c>
      <c r="L195" s="118">
        <v>0.17</v>
      </c>
      <c r="M195" s="4">
        <v>5</v>
      </c>
      <c r="N195" s="4" t="s">
        <v>32</v>
      </c>
      <c r="O195" s="6">
        <v>12500</v>
      </c>
      <c r="P195" s="6">
        <v>2125</v>
      </c>
      <c r="Q195" s="6">
        <f t="shared" si="23"/>
        <v>14625</v>
      </c>
      <c r="R195" s="120">
        <v>0.04</v>
      </c>
      <c r="S195" s="121">
        <f t="shared" ref="S195:S197" si="31">+Q195*R195</f>
        <v>585</v>
      </c>
      <c r="T195" s="120">
        <v>0</v>
      </c>
      <c r="U195" s="122">
        <f t="shared" ref="U195" si="32">+O195*T195</f>
        <v>0</v>
      </c>
      <c r="V195" s="123">
        <f t="shared" ref="V195:V197" si="33">+S195-U195</f>
        <v>585</v>
      </c>
    </row>
    <row r="196" spans="1:22">
      <c r="A196" s="116">
        <v>43982</v>
      </c>
      <c r="B196" s="117" t="s">
        <v>26</v>
      </c>
      <c r="C196" s="4"/>
      <c r="D196" s="117" t="s">
        <v>27</v>
      </c>
      <c r="E196" s="4" t="s">
        <v>34</v>
      </c>
      <c r="F196" s="4" t="s">
        <v>28</v>
      </c>
      <c r="G196" s="4" t="s">
        <v>29</v>
      </c>
      <c r="H196" s="4">
        <v>4382</v>
      </c>
      <c r="I196" s="4" t="s">
        <v>164</v>
      </c>
      <c r="J196" s="4">
        <v>3006</v>
      </c>
      <c r="K196" s="4" t="s">
        <v>42</v>
      </c>
      <c r="L196" s="4" t="s">
        <v>33</v>
      </c>
      <c r="M196" s="4">
        <v>0</v>
      </c>
      <c r="N196" s="4" t="s">
        <v>32</v>
      </c>
      <c r="O196" s="6">
        <v>64375</v>
      </c>
      <c r="P196" s="6">
        <v>0</v>
      </c>
      <c r="Q196" s="6">
        <f t="shared" si="23"/>
        <v>64375</v>
      </c>
      <c r="R196" s="120">
        <v>0.045</v>
      </c>
      <c r="S196" s="121">
        <f t="shared" si="31"/>
        <v>2896.875</v>
      </c>
      <c r="T196" s="124"/>
      <c r="U196" s="122"/>
      <c r="V196" s="123">
        <f t="shared" si="33"/>
        <v>2896.875</v>
      </c>
    </row>
    <row r="197" spans="1:22">
      <c r="A197" s="116">
        <v>43982</v>
      </c>
      <c r="B197" s="117" t="s">
        <v>26</v>
      </c>
      <c r="C197" s="4"/>
      <c r="D197" s="117" t="s">
        <v>27</v>
      </c>
      <c r="E197" s="4" t="s">
        <v>34</v>
      </c>
      <c r="F197" s="4" t="s">
        <v>28</v>
      </c>
      <c r="G197" s="4" t="s">
        <v>29</v>
      </c>
      <c r="H197" s="4">
        <v>4426</v>
      </c>
      <c r="I197" s="4" t="s">
        <v>165</v>
      </c>
      <c r="J197" s="4">
        <v>3006</v>
      </c>
      <c r="K197" s="4" t="s">
        <v>42</v>
      </c>
      <c r="L197" s="4" t="s">
        <v>33</v>
      </c>
      <c r="M197" s="4">
        <v>0</v>
      </c>
      <c r="N197" s="4" t="s">
        <v>32</v>
      </c>
      <c r="O197" s="6">
        <v>159375</v>
      </c>
      <c r="P197" s="6">
        <v>0</v>
      </c>
      <c r="Q197" s="6">
        <f t="shared" si="23"/>
        <v>159375</v>
      </c>
      <c r="R197" s="120">
        <v>0.045</v>
      </c>
      <c r="S197" s="121">
        <f t="shared" si="31"/>
        <v>7171.875</v>
      </c>
      <c r="T197" s="124"/>
      <c r="U197" s="122"/>
      <c r="V197" s="123">
        <f t="shared" si="33"/>
        <v>7171.875</v>
      </c>
    </row>
    <row r="198" spans="1:22">
      <c r="A198" s="116">
        <v>43982</v>
      </c>
      <c r="B198" s="117" t="s">
        <v>26</v>
      </c>
      <c r="C198" s="4"/>
      <c r="D198" s="117" t="s">
        <v>27</v>
      </c>
      <c r="E198" s="4" t="s">
        <v>51</v>
      </c>
      <c r="F198" s="4" t="s">
        <v>28</v>
      </c>
      <c r="G198" s="4" t="s">
        <v>29</v>
      </c>
      <c r="H198" s="4">
        <v>3754</v>
      </c>
      <c r="I198" s="4" t="s">
        <v>166</v>
      </c>
      <c r="J198" s="4">
        <v>3302</v>
      </c>
      <c r="K198" s="4" t="s">
        <v>42</v>
      </c>
      <c r="L198" s="4" t="s">
        <v>33</v>
      </c>
      <c r="M198" s="4">
        <v>10</v>
      </c>
      <c r="N198" s="4" t="s">
        <v>32</v>
      </c>
      <c r="O198" s="6">
        <v>7692</v>
      </c>
      <c r="P198" s="6">
        <v>0</v>
      </c>
      <c r="Q198" s="6">
        <f t="shared" si="23"/>
        <v>7692</v>
      </c>
      <c r="R198" s="119" t="s">
        <v>33</v>
      </c>
      <c r="S198" s="119" t="s">
        <v>33</v>
      </c>
      <c r="T198" s="119" t="s">
        <v>33</v>
      </c>
      <c r="U198" s="119" t="s">
        <v>33</v>
      </c>
      <c r="V198" s="119" t="s">
        <v>33</v>
      </c>
    </row>
    <row r="199" spans="1:22">
      <c r="A199" s="116">
        <v>43982</v>
      </c>
      <c r="B199" s="117" t="s">
        <v>26</v>
      </c>
      <c r="C199" s="4"/>
      <c r="D199" s="117" t="s">
        <v>27</v>
      </c>
      <c r="E199" s="4" t="s">
        <v>34</v>
      </c>
      <c r="F199" s="4" t="s">
        <v>49</v>
      </c>
      <c r="G199" s="4" t="s">
        <v>29</v>
      </c>
      <c r="H199" s="4">
        <v>410</v>
      </c>
      <c r="I199" s="4" t="s">
        <v>167</v>
      </c>
      <c r="J199" s="4">
        <v>4802</v>
      </c>
      <c r="K199" s="4" t="s">
        <v>42</v>
      </c>
      <c r="L199" s="4" t="s">
        <v>33</v>
      </c>
      <c r="M199" s="4">
        <v>0</v>
      </c>
      <c r="N199" s="4" t="s">
        <v>32</v>
      </c>
      <c r="O199" s="6">
        <v>369540</v>
      </c>
      <c r="P199" s="6">
        <v>0</v>
      </c>
      <c r="Q199" s="6">
        <f t="shared" ref="Q199:Q206" si="34">SUM(O199:P199)</f>
        <v>369540</v>
      </c>
      <c r="R199" s="120">
        <v>0.045</v>
      </c>
      <c r="S199" s="121">
        <f t="shared" ref="S199:S206" si="35">+Q199*R199</f>
        <v>16629.3</v>
      </c>
      <c r="T199" s="120"/>
      <c r="U199" s="123">
        <f>+O199*T199</f>
        <v>0</v>
      </c>
      <c r="V199" s="125">
        <f>+S199-U199</f>
        <v>16629.3</v>
      </c>
    </row>
    <row r="200" spans="1:22">
      <c r="A200" s="116">
        <v>43982</v>
      </c>
      <c r="B200" s="117" t="s">
        <v>26</v>
      </c>
      <c r="C200" s="4"/>
      <c r="D200" s="117" t="s">
        <v>27</v>
      </c>
      <c r="E200" s="4" t="s">
        <v>34</v>
      </c>
      <c r="F200" s="4" t="s">
        <v>49</v>
      </c>
      <c r="G200" s="4" t="s">
        <v>29</v>
      </c>
      <c r="H200" s="4">
        <v>78</v>
      </c>
      <c r="I200" s="4" t="s">
        <v>168</v>
      </c>
      <c r="J200" s="4">
        <v>4802</v>
      </c>
      <c r="K200" s="4" t="s">
        <v>42</v>
      </c>
      <c r="L200" s="4" t="s">
        <v>33</v>
      </c>
      <c r="M200" s="4">
        <v>0</v>
      </c>
      <c r="N200" s="4" t="s">
        <v>32</v>
      </c>
      <c r="O200" s="6">
        <v>404024</v>
      </c>
      <c r="P200" s="6">
        <v>0</v>
      </c>
      <c r="Q200" s="6">
        <f t="shared" si="34"/>
        <v>404024</v>
      </c>
      <c r="R200" s="120">
        <v>0.045</v>
      </c>
      <c r="S200" s="121">
        <f t="shared" si="35"/>
        <v>18181.08</v>
      </c>
      <c r="T200" s="120">
        <v>0.045</v>
      </c>
      <c r="U200" s="123">
        <f>+O200*T200</f>
        <v>18181.08</v>
      </c>
      <c r="V200" s="125">
        <f>+S200-U200</f>
        <v>0</v>
      </c>
    </row>
    <row r="201" ht="22.5" spans="1:22">
      <c r="A201" s="116">
        <v>44012</v>
      </c>
      <c r="B201" s="117" t="s">
        <v>26</v>
      </c>
      <c r="C201" s="126"/>
      <c r="D201" s="117" t="s">
        <v>27</v>
      </c>
      <c r="E201" s="127" t="s">
        <v>99</v>
      </c>
      <c r="F201" s="127" t="s">
        <v>100</v>
      </c>
      <c r="G201" s="127" t="s">
        <v>101</v>
      </c>
      <c r="H201" s="128">
        <v>6197</v>
      </c>
      <c r="I201" s="129" t="s">
        <v>169</v>
      </c>
      <c r="J201" s="128">
        <v>7010</v>
      </c>
      <c r="K201" s="127" t="s">
        <v>103</v>
      </c>
      <c r="L201" s="130">
        <v>0.17</v>
      </c>
      <c r="M201" s="131">
        <v>53100</v>
      </c>
      <c r="N201" s="127" t="s">
        <v>104</v>
      </c>
      <c r="O201" s="132">
        <v>78323</v>
      </c>
      <c r="P201" s="132">
        <v>13315</v>
      </c>
      <c r="Q201" s="6">
        <f t="shared" si="34"/>
        <v>91638</v>
      </c>
      <c r="R201" s="120">
        <v>0.045</v>
      </c>
      <c r="S201" s="121">
        <f t="shared" si="35"/>
        <v>4123.71</v>
      </c>
      <c r="T201" s="120">
        <v>0.045</v>
      </c>
      <c r="U201" s="122">
        <f t="shared" ref="U201:U203" si="36">+Q201*T201</f>
        <v>4123.71</v>
      </c>
      <c r="V201" s="125">
        <f t="shared" ref="V201:V203" si="37">+S201-U201</f>
        <v>0</v>
      </c>
    </row>
    <row r="202" ht="22.5" spans="1:22">
      <c r="A202" s="116">
        <v>44012</v>
      </c>
      <c r="B202" s="117" t="s">
        <v>26</v>
      </c>
      <c r="C202" s="126"/>
      <c r="D202" s="117" t="s">
        <v>27</v>
      </c>
      <c r="E202" s="127" t="s">
        <v>99</v>
      </c>
      <c r="F202" s="127" t="s">
        <v>100</v>
      </c>
      <c r="G202" s="127" t="s">
        <v>101</v>
      </c>
      <c r="H202" s="128">
        <v>6198</v>
      </c>
      <c r="I202" s="129" t="s">
        <v>169</v>
      </c>
      <c r="J202" s="128">
        <v>7010</v>
      </c>
      <c r="K202" s="127" t="s">
        <v>103</v>
      </c>
      <c r="L202" s="130">
        <v>0.17</v>
      </c>
      <c r="M202" s="131">
        <v>52000</v>
      </c>
      <c r="N202" s="127" t="s">
        <v>104</v>
      </c>
      <c r="O202" s="132">
        <v>91000</v>
      </c>
      <c r="P202" s="132">
        <v>15470</v>
      </c>
      <c r="Q202" s="6">
        <f t="shared" si="34"/>
        <v>106470</v>
      </c>
      <c r="R202" s="120">
        <v>0.045</v>
      </c>
      <c r="S202" s="121">
        <f t="shared" si="35"/>
        <v>4791.15</v>
      </c>
      <c r="T202" s="120">
        <v>0.045</v>
      </c>
      <c r="U202" s="122">
        <f t="shared" si="36"/>
        <v>4791.15</v>
      </c>
      <c r="V202" s="125">
        <f t="shared" si="37"/>
        <v>0</v>
      </c>
    </row>
    <row r="203" ht="22.5" spans="1:22">
      <c r="A203" s="116">
        <v>44012</v>
      </c>
      <c r="B203" s="117" t="s">
        <v>26</v>
      </c>
      <c r="C203" s="126"/>
      <c r="D203" s="117" t="s">
        <v>27</v>
      </c>
      <c r="E203" s="127" t="s">
        <v>99</v>
      </c>
      <c r="F203" s="127" t="s">
        <v>100</v>
      </c>
      <c r="G203" s="127" t="s">
        <v>101</v>
      </c>
      <c r="H203" s="128">
        <v>6199</v>
      </c>
      <c r="I203" s="129" t="s">
        <v>169</v>
      </c>
      <c r="J203" s="128">
        <v>7010</v>
      </c>
      <c r="K203" s="127" t="s">
        <v>103</v>
      </c>
      <c r="L203" s="130">
        <v>0.17</v>
      </c>
      <c r="M203" s="133">
        <v>860</v>
      </c>
      <c r="N203" s="127" t="s">
        <v>104</v>
      </c>
      <c r="O203" s="132">
        <v>1591</v>
      </c>
      <c r="P203" s="132">
        <v>270</v>
      </c>
      <c r="Q203" s="6">
        <f t="shared" si="34"/>
        <v>1861</v>
      </c>
      <c r="R203" s="120">
        <v>0.045</v>
      </c>
      <c r="S203" s="121">
        <f t="shared" si="35"/>
        <v>83.745</v>
      </c>
      <c r="T203" s="120">
        <v>0.045</v>
      </c>
      <c r="U203" s="122">
        <f t="shared" si="36"/>
        <v>83.745</v>
      </c>
      <c r="V203" s="125">
        <f t="shared" si="37"/>
        <v>0</v>
      </c>
    </row>
    <row r="204" ht="22.5" spans="1:22">
      <c r="A204" s="116">
        <v>44012</v>
      </c>
      <c r="B204" s="117" t="s">
        <v>26</v>
      </c>
      <c r="C204" s="126"/>
      <c r="D204" s="117" t="s">
        <v>27</v>
      </c>
      <c r="E204" s="127" t="s">
        <v>99</v>
      </c>
      <c r="F204" s="127" t="s">
        <v>100</v>
      </c>
      <c r="G204" s="127" t="s">
        <v>101</v>
      </c>
      <c r="H204" s="128">
        <v>4573</v>
      </c>
      <c r="I204" s="129" t="s">
        <v>170</v>
      </c>
      <c r="J204" s="128">
        <v>3006</v>
      </c>
      <c r="K204" s="127" t="s">
        <v>107</v>
      </c>
      <c r="L204" s="127" t="s">
        <v>108</v>
      </c>
      <c r="M204" s="133">
        <v>0</v>
      </c>
      <c r="N204" s="127" t="s">
        <v>104</v>
      </c>
      <c r="O204" s="132">
        <v>110760</v>
      </c>
      <c r="P204" s="132">
        <v>0</v>
      </c>
      <c r="Q204" s="6">
        <f t="shared" si="34"/>
        <v>110760</v>
      </c>
      <c r="R204" s="120">
        <v>0.045</v>
      </c>
      <c r="S204" s="121">
        <f t="shared" si="35"/>
        <v>4984.2</v>
      </c>
      <c r="T204" s="124"/>
      <c r="U204" s="122"/>
      <c r="V204" s="123">
        <f t="shared" ref="V204:V205" si="38">+S204-U204</f>
        <v>4984.2</v>
      </c>
    </row>
    <row r="205" ht="22.5" spans="1:22">
      <c r="A205" s="116">
        <v>44012</v>
      </c>
      <c r="B205" s="117" t="s">
        <v>26</v>
      </c>
      <c r="C205" s="126"/>
      <c r="D205" s="117" t="s">
        <v>27</v>
      </c>
      <c r="E205" s="127" t="s">
        <v>99</v>
      </c>
      <c r="F205" s="127" t="s">
        <v>100</v>
      </c>
      <c r="G205" s="127" t="s">
        <v>101</v>
      </c>
      <c r="H205" s="128">
        <v>4664</v>
      </c>
      <c r="I205" s="129" t="s">
        <v>171</v>
      </c>
      <c r="J205" s="128">
        <v>3006</v>
      </c>
      <c r="K205" s="127" t="s">
        <v>107</v>
      </c>
      <c r="L205" s="127" t="s">
        <v>108</v>
      </c>
      <c r="M205" s="133">
        <v>0</v>
      </c>
      <c r="N205" s="127" t="s">
        <v>104</v>
      </c>
      <c r="O205" s="132">
        <v>45500</v>
      </c>
      <c r="P205" s="132">
        <v>0</v>
      </c>
      <c r="Q205" s="6">
        <f t="shared" si="34"/>
        <v>45500</v>
      </c>
      <c r="R205" s="120">
        <v>0.045</v>
      </c>
      <c r="S205" s="121">
        <f t="shared" si="35"/>
        <v>2047.5</v>
      </c>
      <c r="T205" s="124"/>
      <c r="U205" s="122"/>
      <c r="V205" s="123">
        <f t="shared" si="38"/>
        <v>2047.5</v>
      </c>
    </row>
    <row r="206" ht="33.75" spans="1:22">
      <c r="A206" s="116">
        <v>44012</v>
      </c>
      <c r="B206" s="117" t="s">
        <v>26</v>
      </c>
      <c r="C206" s="126"/>
      <c r="D206" s="117" t="s">
        <v>27</v>
      </c>
      <c r="E206" s="127" t="s">
        <v>109</v>
      </c>
      <c r="F206" s="127" t="s">
        <v>100</v>
      </c>
      <c r="G206" s="127" t="s">
        <v>101</v>
      </c>
      <c r="H206" s="128">
        <v>603894</v>
      </c>
      <c r="I206" s="129" t="s">
        <v>171</v>
      </c>
      <c r="J206" s="128">
        <v>3006</v>
      </c>
      <c r="K206" s="127" t="s">
        <v>107</v>
      </c>
      <c r="L206" s="127" t="s">
        <v>108</v>
      </c>
      <c r="M206" s="133">
        <v>0</v>
      </c>
      <c r="N206" s="127" t="s">
        <v>104</v>
      </c>
      <c r="O206" s="132">
        <v>413600</v>
      </c>
      <c r="P206" s="132">
        <v>0</v>
      </c>
      <c r="Q206" s="6">
        <f t="shared" si="34"/>
        <v>413600</v>
      </c>
      <c r="R206" s="120">
        <v>0.04</v>
      </c>
      <c r="S206" s="121">
        <f t="shared" si="35"/>
        <v>16544</v>
      </c>
      <c r="T206" s="120">
        <v>0</v>
      </c>
      <c r="U206" s="122">
        <f t="shared" ref="U206" si="39">+O206*T206</f>
        <v>0</v>
      </c>
      <c r="V206" s="123">
        <f t="shared" ref="V206" si="40">+S206-U206</f>
        <v>16544</v>
      </c>
    </row>
    <row r="207" ht="7.5" customHeight="1"/>
    <row r="208" ht="18.75" spans="1:22">
      <c r="A208" s="4"/>
      <c r="B208" s="4"/>
      <c r="C208" s="4"/>
      <c r="D208" s="135" t="s">
        <v>172</v>
      </c>
      <c r="E208" s="4"/>
      <c r="F208" s="4"/>
      <c r="G208" s="4"/>
      <c r="H208" s="4"/>
      <c r="I208" s="4"/>
      <c r="K208" s="136" t="s">
        <v>172</v>
      </c>
      <c r="L208" s="4"/>
      <c r="O208" s="36">
        <f>SUBTOTAL(9,O2:O207)</f>
        <v>25548929</v>
      </c>
      <c r="P208" s="36">
        <f>SUBTOTAL(9,P2:P207)</f>
        <v>719373</v>
      </c>
      <c r="Q208" s="36">
        <f>SUBTOTAL(9,Q2:Q207)</f>
        <v>26268302</v>
      </c>
      <c r="R208" s="36"/>
      <c r="S208" s="36">
        <f t="shared" ref="S208:V208" si="41">SUBTOTAL(9,S2:S207)</f>
        <v>823494.03</v>
      </c>
      <c r="T208" s="36"/>
      <c r="U208" s="36">
        <f t="shared" si="41"/>
        <v>132016.275</v>
      </c>
      <c r="V208" s="36">
        <f t="shared" si="41"/>
        <v>691477.755</v>
      </c>
    </row>
  </sheetData>
  <autoFilter xmlns:etc="http://www.wps.cn/officeDocument/2017/etCustomData" ref="A5:V206" etc:filterBottomFollowUsedRange="0">
    <sortState ref="A5:V206">
      <sortCondition ref="D5:D206"/>
    </sortState>
    <extLst/>
  </autoFilter>
  <mergeCells count="6">
    <mergeCell ref="A1:B1"/>
    <mergeCell ref="C1:E1"/>
    <mergeCell ref="A3:B3"/>
    <mergeCell ref="C3:E3"/>
    <mergeCell ref="B4:F4"/>
    <mergeCell ref="G4:J4"/>
  </mergeCells>
  <pageMargins left="0.26" right="0.16" top="0.75" bottom="0.75" header="0.3" footer="0.3"/>
  <pageSetup paperSize="1" scale="56" fitToHeight="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0"/>
  <sheetViews>
    <sheetView zoomScale="95" zoomScaleNormal="95" workbookViewId="0">
      <selection activeCell="B1" sqref="B1:H1"/>
    </sheetView>
  </sheetViews>
  <sheetFormatPr defaultColWidth="9" defaultRowHeight="15"/>
  <cols>
    <col min="1" max="1" width="4.14285714285714" style="79" customWidth="1"/>
    <col min="2" max="4" width="22.5714285714286" style="79" customWidth="1"/>
    <col min="5" max="5" width="22.7142857142857" style="80" customWidth="1"/>
    <col min="6" max="6" width="22.7142857142857" style="81" customWidth="1"/>
    <col min="7" max="7" width="27.1428571428571" style="81" customWidth="1"/>
    <col min="8" max="8" width="25.8571428571429" style="81" customWidth="1"/>
    <col min="9" max="9" width="16" style="81" customWidth="1"/>
    <col min="10" max="16384" width="9.14285714285714" style="79"/>
  </cols>
  <sheetData>
    <row r="1" ht="18.75" spans="2:9">
      <c r="B1" s="82" t="s">
        <v>0</v>
      </c>
      <c r="C1" s="82"/>
      <c r="D1" s="82"/>
      <c r="E1" s="82"/>
      <c r="F1" s="82"/>
      <c r="G1" s="82"/>
      <c r="H1" s="82"/>
    </row>
    <row r="2" ht="18.75" spans="2:9">
      <c r="B2" s="83" t="s">
        <v>173</v>
      </c>
      <c r="C2" s="83"/>
      <c r="D2" s="83"/>
      <c r="E2" s="83"/>
      <c r="F2" s="83"/>
      <c r="G2" s="83"/>
      <c r="H2" s="83"/>
    </row>
    <row r="3" ht="18.75" spans="2:9">
      <c r="B3" s="84" t="s">
        <v>2</v>
      </c>
      <c r="C3" s="84"/>
      <c r="D3" s="84"/>
      <c r="E3" s="84"/>
      <c r="F3" s="84"/>
      <c r="G3" s="84"/>
      <c r="H3" s="84"/>
    </row>
    <row r="4" ht="15.75" spans="2:9">
      <c r="B4" s="85" t="s">
        <v>174</v>
      </c>
      <c r="C4" s="86" t="s">
        <v>175</v>
      </c>
      <c r="D4" s="87" t="s">
        <v>176</v>
      </c>
      <c r="E4" s="86" t="s">
        <v>177</v>
      </c>
      <c r="F4" s="88" t="s">
        <v>178</v>
      </c>
      <c r="G4" s="89" t="s">
        <v>22</v>
      </c>
      <c r="H4" s="89" t="s">
        <v>179</v>
      </c>
      <c r="I4" s="89" t="s">
        <v>25</v>
      </c>
    </row>
    <row r="5" spans="2:9">
      <c r="B5" s="90"/>
      <c r="C5" s="90"/>
      <c r="D5" s="90"/>
      <c r="E5" s="91"/>
      <c r="F5" s="92"/>
      <c r="G5" s="92"/>
      <c r="H5" s="92"/>
      <c r="I5" s="92"/>
    </row>
    <row r="6" spans="2:9">
      <c r="B6" s="94" t="s">
        <v>27</v>
      </c>
      <c r="C6" s="91">
        <v>3829800</v>
      </c>
      <c r="D6" s="91">
        <v>0</v>
      </c>
      <c r="E6" s="91">
        <v>3829800</v>
      </c>
      <c r="F6" s="93">
        <f>+G6/E6</f>
        <v>0.04</v>
      </c>
      <c r="G6" s="92">
        <v>153192</v>
      </c>
      <c r="H6" s="92">
        <v>0</v>
      </c>
      <c r="I6" s="92">
        <f t="shared" ref="I6:I17" si="0">+G6-H6</f>
        <v>153192</v>
      </c>
    </row>
    <row r="7" spans="2:9">
      <c r="B7" s="94" t="s">
        <v>27</v>
      </c>
      <c r="C7" s="91">
        <v>2155740</v>
      </c>
      <c r="D7" s="91">
        <v>0</v>
      </c>
      <c r="E7" s="91">
        <v>2155740</v>
      </c>
      <c r="F7" s="93">
        <f t="shared" ref="F7:F17" si="1">+G7/E7</f>
        <v>0.0449998608366501</v>
      </c>
      <c r="G7" s="92">
        <v>97008</v>
      </c>
      <c r="H7" s="92"/>
      <c r="I7" s="92">
        <f t="shared" si="0"/>
        <v>97008</v>
      </c>
    </row>
    <row r="8" spans="2:9">
      <c r="B8" s="94" t="s">
        <v>27</v>
      </c>
      <c r="C8" s="91">
        <v>2783211</v>
      </c>
      <c r="D8" s="91">
        <v>0</v>
      </c>
      <c r="E8" s="91">
        <v>2783211</v>
      </c>
      <c r="F8" s="93">
        <f t="shared" si="1"/>
        <v>0.045</v>
      </c>
      <c r="G8" s="92">
        <v>125244.495</v>
      </c>
      <c r="H8" s="92"/>
      <c r="I8" s="92">
        <f t="shared" si="0"/>
        <v>125244.495</v>
      </c>
    </row>
    <row r="9" spans="2:9">
      <c r="B9" s="94" t="s">
        <v>27</v>
      </c>
      <c r="C9" s="95">
        <f t="shared" ref="C9:C24" si="2">E9/117%</f>
        <v>115000</v>
      </c>
      <c r="D9" s="91">
        <f t="shared" ref="D9:D24" si="3">+C9*17%</f>
        <v>19550</v>
      </c>
      <c r="E9" s="91">
        <v>134550</v>
      </c>
      <c r="F9" s="93">
        <f t="shared" si="1"/>
        <v>0.04</v>
      </c>
      <c r="G9" s="96">
        <v>5382</v>
      </c>
      <c r="H9" s="96"/>
      <c r="I9" s="92">
        <f t="shared" si="0"/>
        <v>5382</v>
      </c>
    </row>
    <row r="10" spans="2:9">
      <c r="B10" s="94" t="s">
        <v>27</v>
      </c>
      <c r="C10" s="97">
        <f t="shared" si="2"/>
        <v>1538991.45299145</v>
      </c>
      <c r="D10" s="91">
        <f t="shared" si="3"/>
        <v>261628.547008547</v>
      </c>
      <c r="E10" s="91">
        <v>1800620</v>
      </c>
      <c r="F10" s="93">
        <f t="shared" si="1"/>
        <v>0.0450000555364263</v>
      </c>
      <c r="G10" s="96">
        <v>81028</v>
      </c>
      <c r="H10" s="96">
        <v>81028</v>
      </c>
      <c r="I10" s="90">
        <f t="shared" si="0"/>
        <v>0</v>
      </c>
    </row>
    <row r="11" spans="2:9">
      <c r="B11" s="94" t="s">
        <v>27</v>
      </c>
      <c r="C11" s="91">
        <v>1133075</v>
      </c>
      <c r="D11" s="91"/>
      <c r="E11" s="91">
        <v>1133075</v>
      </c>
      <c r="F11" s="93">
        <f t="shared" si="1"/>
        <v>0.0449996690422082</v>
      </c>
      <c r="G11" s="92">
        <v>50988</v>
      </c>
      <c r="H11" s="92">
        <v>50988</v>
      </c>
      <c r="I11" s="92">
        <f t="shared" si="0"/>
        <v>0</v>
      </c>
    </row>
    <row r="12" spans="2:9">
      <c r="B12" s="94" t="s">
        <v>27</v>
      </c>
      <c r="C12" s="91">
        <v>637500</v>
      </c>
      <c r="D12" s="91">
        <v>0</v>
      </c>
      <c r="E12" s="91">
        <v>637500</v>
      </c>
      <c r="F12" s="93">
        <f t="shared" si="1"/>
        <v>0.04</v>
      </c>
      <c r="G12" s="92">
        <v>25500</v>
      </c>
      <c r="H12" s="92">
        <v>0</v>
      </c>
      <c r="I12" s="92">
        <f t="shared" si="0"/>
        <v>25500</v>
      </c>
    </row>
    <row r="13" spans="2:9">
      <c r="B13" s="94" t="s">
        <v>27</v>
      </c>
      <c r="C13" s="97">
        <f t="shared" si="2"/>
        <v>70000</v>
      </c>
      <c r="D13" s="91">
        <f t="shared" si="3"/>
        <v>11900</v>
      </c>
      <c r="E13" s="91">
        <v>81900</v>
      </c>
      <c r="F13" s="93">
        <f t="shared" si="1"/>
        <v>0.045006105006105</v>
      </c>
      <c r="G13" s="92">
        <v>3686</v>
      </c>
      <c r="H13" s="92">
        <v>0</v>
      </c>
      <c r="I13" s="92">
        <f t="shared" ref="I13:I14" si="4">+G13-H13</f>
        <v>3686</v>
      </c>
    </row>
    <row r="14" spans="2:9">
      <c r="B14" s="94" t="s">
        <v>27</v>
      </c>
      <c r="C14" s="97">
        <f t="shared" si="2"/>
        <v>14114.5299145299</v>
      </c>
      <c r="D14" s="91">
        <f t="shared" si="3"/>
        <v>2399.47008547009</v>
      </c>
      <c r="E14" s="91">
        <v>16514</v>
      </c>
      <c r="F14" s="93">
        <f t="shared" si="1"/>
        <v>0.044992127891486</v>
      </c>
      <c r="G14" s="92">
        <v>743</v>
      </c>
      <c r="H14" s="92">
        <v>0</v>
      </c>
      <c r="I14" s="92">
        <f t="shared" si="4"/>
        <v>743</v>
      </c>
    </row>
    <row r="15" spans="2:9">
      <c r="B15" s="94" t="s">
        <v>27</v>
      </c>
      <c r="C15" s="91">
        <v>177072</v>
      </c>
      <c r="D15" s="91">
        <v>0</v>
      </c>
      <c r="E15" s="91">
        <v>177072</v>
      </c>
      <c r="F15" s="93">
        <f t="shared" si="1"/>
        <v>0.044998644619138</v>
      </c>
      <c r="G15" s="92">
        <v>7968</v>
      </c>
      <c r="H15" s="92">
        <v>0</v>
      </c>
      <c r="I15" s="92">
        <f t="shared" si="0"/>
        <v>7968</v>
      </c>
    </row>
    <row r="16" spans="2:9">
      <c r="B16" s="94" t="s">
        <v>27</v>
      </c>
      <c r="C16" s="97">
        <f t="shared" si="2"/>
        <v>145299.145299145</v>
      </c>
      <c r="D16" s="91">
        <f t="shared" si="3"/>
        <v>24700.8547008547</v>
      </c>
      <c r="E16" s="91">
        <v>170000</v>
      </c>
      <c r="F16" s="93">
        <f t="shared" si="1"/>
        <v>0.045</v>
      </c>
      <c r="G16" s="92">
        <v>7650</v>
      </c>
      <c r="H16" s="92">
        <v>0</v>
      </c>
      <c r="I16" s="92">
        <f t="shared" si="0"/>
        <v>7650</v>
      </c>
    </row>
    <row r="17" spans="2:9">
      <c r="B17" s="94" t="s">
        <v>27</v>
      </c>
      <c r="C17" s="91">
        <v>5891202</v>
      </c>
      <c r="D17" s="91">
        <v>0</v>
      </c>
      <c r="E17" s="91">
        <v>5891202</v>
      </c>
      <c r="F17" s="93">
        <f t="shared" si="1"/>
        <v>0.045</v>
      </c>
      <c r="G17" s="92">
        <v>265104.09</v>
      </c>
      <c r="H17" s="92">
        <v>0</v>
      </c>
      <c r="I17" s="92">
        <f t="shared" si="0"/>
        <v>265104.09</v>
      </c>
    </row>
    <row r="18" spans="2:9">
      <c r="B18" s="94" t="s">
        <v>27</v>
      </c>
      <c r="C18" s="97">
        <f t="shared" si="2"/>
        <v>2048359.82905983</v>
      </c>
      <c r="D18" s="91">
        <f t="shared" si="3"/>
        <v>348221.170940171</v>
      </c>
      <c r="E18" s="91">
        <v>2396581</v>
      </c>
      <c r="F18" s="96" t="s">
        <v>33</v>
      </c>
      <c r="G18" s="96" t="s">
        <v>33</v>
      </c>
      <c r="H18" s="96" t="s">
        <v>33</v>
      </c>
      <c r="I18" s="96" t="s">
        <v>33</v>
      </c>
    </row>
    <row r="19" spans="2:9">
      <c r="B19" s="94" t="s">
        <v>27</v>
      </c>
      <c r="C19" s="97">
        <f t="shared" si="2"/>
        <v>110250.427350427</v>
      </c>
      <c r="D19" s="91">
        <f t="shared" si="3"/>
        <v>18742.5726495727</v>
      </c>
      <c r="E19" s="91">
        <v>128993</v>
      </c>
      <c r="F19" s="96" t="s">
        <v>33</v>
      </c>
      <c r="G19" s="96" t="s">
        <v>33</v>
      </c>
      <c r="H19" s="96" t="s">
        <v>33</v>
      </c>
      <c r="I19" s="96" t="s">
        <v>33</v>
      </c>
    </row>
    <row r="20" spans="2:9">
      <c r="B20" s="94" t="s">
        <v>27</v>
      </c>
      <c r="C20" s="91">
        <v>117744</v>
      </c>
      <c r="D20" s="91"/>
      <c r="E20" s="91">
        <v>117744</v>
      </c>
      <c r="F20" s="96" t="s">
        <v>33</v>
      </c>
      <c r="G20" s="96" t="s">
        <v>33</v>
      </c>
      <c r="H20" s="96" t="s">
        <v>33</v>
      </c>
      <c r="I20" s="96" t="s">
        <v>33</v>
      </c>
    </row>
    <row r="21" spans="2:9">
      <c r="B21" s="94" t="s">
        <v>27</v>
      </c>
      <c r="C21" s="91">
        <v>4120500</v>
      </c>
      <c r="D21" s="91">
        <v>0</v>
      </c>
      <c r="E21" s="91">
        <v>4120500</v>
      </c>
      <c r="F21" s="96" t="s">
        <v>33</v>
      </c>
      <c r="G21" s="96" t="s">
        <v>33</v>
      </c>
      <c r="H21" s="96" t="s">
        <v>33</v>
      </c>
      <c r="I21" s="96" t="s">
        <v>33</v>
      </c>
    </row>
    <row r="22" spans="2:9">
      <c r="B22" s="94" t="s">
        <v>27</v>
      </c>
      <c r="C22" s="91">
        <v>313730</v>
      </c>
      <c r="D22" s="91">
        <v>0</v>
      </c>
      <c r="E22" s="91">
        <v>313730</v>
      </c>
      <c r="F22" s="96" t="s">
        <v>33</v>
      </c>
      <c r="G22" s="96" t="s">
        <v>33</v>
      </c>
      <c r="H22" s="96" t="s">
        <v>33</v>
      </c>
      <c r="I22" s="96" t="s">
        <v>33</v>
      </c>
    </row>
    <row r="23" spans="2:9">
      <c r="B23" s="94" t="s">
        <v>27</v>
      </c>
      <c r="C23" s="97">
        <f t="shared" si="2"/>
        <v>182200</v>
      </c>
      <c r="D23" s="91">
        <f t="shared" si="3"/>
        <v>30974</v>
      </c>
      <c r="E23" s="98">
        <v>213174</v>
      </c>
      <c r="F23" s="99" t="s">
        <v>33</v>
      </c>
      <c r="G23" s="99" t="s">
        <v>33</v>
      </c>
      <c r="H23" s="99" t="s">
        <v>33</v>
      </c>
      <c r="I23" s="99" t="s">
        <v>33</v>
      </c>
    </row>
    <row r="24" spans="2:9">
      <c r="B24" s="94" t="s">
        <v>27</v>
      </c>
      <c r="C24" s="97">
        <f t="shared" si="2"/>
        <v>7347.00854700855</v>
      </c>
      <c r="D24" s="91">
        <f t="shared" si="3"/>
        <v>1248.99145299145</v>
      </c>
      <c r="E24" s="91">
        <v>8596</v>
      </c>
      <c r="F24" s="96" t="s">
        <v>33</v>
      </c>
      <c r="G24" s="96" t="s">
        <v>33</v>
      </c>
      <c r="H24" s="96" t="s">
        <v>33</v>
      </c>
      <c r="I24" s="96" t="s">
        <v>33</v>
      </c>
    </row>
    <row r="25" spans="2:9">
      <c r="B25" s="94" t="s">
        <v>27</v>
      </c>
      <c r="C25" s="80">
        <v>157800</v>
      </c>
      <c r="D25" s="91">
        <v>0</v>
      </c>
      <c r="E25" s="80">
        <v>157800</v>
      </c>
      <c r="F25" s="96" t="s">
        <v>33</v>
      </c>
      <c r="G25" s="96" t="s">
        <v>33</v>
      </c>
      <c r="H25" s="96" t="s">
        <v>33</v>
      </c>
      <c r="I25" s="96" t="s">
        <v>33</v>
      </c>
    </row>
    <row r="26" ht="18.75" spans="2:9">
      <c r="B26" s="100" t="s">
        <v>172</v>
      </c>
      <c r="C26" s="101">
        <f>SUM(C6:C25)</f>
        <v>25548936.3931624</v>
      </c>
      <c r="D26" s="101">
        <f t="shared" ref="D26:I26" si="5">SUM(D6:D25)</f>
        <v>719365.606837607</v>
      </c>
      <c r="E26" s="101">
        <f t="shared" si="5"/>
        <v>26268302</v>
      </c>
      <c r="F26" s="101"/>
      <c r="G26" s="101">
        <f t="shared" si="5"/>
        <v>823493.585</v>
      </c>
      <c r="H26" s="101">
        <f t="shared" si="5"/>
        <v>132016</v>
      </c>
      <c r="I26" s="101">
        <f t="shared" si="5"/>
        <v>691477.585</v>
      </c>
    </row>
    <row r="27" spans="2:9">
      <c r="C27" s="102"/>
    </row>
    <row r="28" spans="2:9">
      <c r="C28" s="102"/>
    </row>
    <row r="29" spans="2:9">
      <c r="C29" s="102"/>
    </row>
    <row r="30" spans="2:9">
      <c r="C30" s="102"/>
    </row>
  </sheetData>
  <mergeCells count="3">
    <mergeCell ref="B1:H1"/>
    <mergeCell ref="B2:H2"/>
    <mergeCell ref="B3:H3"/>
  </mergeCells>
  <pageMargins left="0.16" right="0.26" top="0.53" bottom="0.75" header="0.3" footer="0.3"/>
  <pageSetup paperSize="1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0"/>
  <sheetViews>
    <sheetView zoomScale="95" zoomScaleNormal="95" workbookViewId="0">
      <selection activeCell="A1" sqref="A1"/>
    </sheetView>
  </sheetViews>
  <sheetFormatPr defaultColWidth="9" defaultRowHeight="15"/>
  <cols>
    <col min="1" max="1" width="4.14285714285714" style="79" customWidth="1"/>
    <col min="2" max="4" width="22.5714285714286" style="79" customWidth="1"/>
    <col min="5" max="5" width="22.7142857142857" style="80" customWidth="1"/>
    <col min="6" max="6" width="22.7142857142857" style="81" customWidth="1"/>
    <col min="7" max="7" width="27.1428571428571" style="81" customWidth="1"/>
    <col min="8" max="8" width="25.8571428571429" style="81" customWidth="1"/>
    <col min="9" max="9" width="16" style="81" customWidth="1"/>
    <col min="10" max="16384" width="9.14285714285714" style="79"/>
  </cols>
  <sheetData>
    <row r="1" ht="18.75" spans="2:9">
      <c r="B1" s="82" t="s">
        <v>0</v>
      </c>
      <c r="C1" s="82"/>
      <c r="D1" s="82"/>
      <c r="E1" s="82"/>
      <c r="F1" s="82"/>
      <c r="G1" s="82"/>
      <c r="H1" s="82"/>
    </row>
    <row r="2" ht="18.75" spans="2:9">
      <c r="B2" s="83" t="s">
        <v>173</v>
      </c>
      <c r="C2" s="83"/>
      <c r="D2" s="83"/>
      <c r="E2" s="83"/>
      <c r="F2" s="83"/>
      <c r="G2" s="83"/>
      <c r="H2" s="83"/>
    </row>
    <row r="3" ht="18.75" spans="2:9">
      <c r="B3" s="84" t="s">
        <v>2</v>
      </c>
      <c r="C3" s="84"/>
      <c r="D3" s="84"/>
      <c r="E3" s="84"/>
      <c r="F3" s="84"/>
      <c r="G3" s="84"/>
      <c r="H3" s="84"/>
    </row>
    <row r="4" ht="15.75" spans="2:9">
      <c r="B4" s="85" t="s">
        <v>174</v>
      </c>
      <c r="C4" s="86" t="s">
        <v>175</v>
      </c>
      <c r="D4" s="87" t="s">
        <v>176</v>
      </c>
      <c r="E4" s="86" t="s">
        <v>177</v>
      </c>
      <c r="F4" s="88" t="s">
        <v>178</v>
      </c>
      <c r="G4" s="89" t="s">
        <v>22</v>
      </c>
      <c r="H4" s="89" t="s">
        <v>179</v>
      </c>
      <c r="I4" s="89" t="s">
        <v>25</v>
      </c>
    </row>
    <row r="5" spans="2:9">
      <c r="B5" s="90"/>
      <c r="C5" s="90"/>
      <c r="D5" s="90"/>
      <c r="E5" s="91"/>
      <c r="F5" s="92"/>
      <c r="G5" s="92"/>
      <c r="H5" s="92"/>
      <c r="I5" s="92"/>
    </row>
    <row r="6" spans="2:9">
      <c r="B6" s="90" t="s">
        <v>27</v>
      </c>
      <c r="C6" s="91">
        <v>3829800</v>
      </c>
      <c r="D6" s="91">
        <v>0</v>
      </c>
      <c r="E6" s="91">
        <v>3829800</v>
      </c>
      <c r="F6" s="93">
        <f>+G6/E6</f>
        <v>0.04</v>
      </c>
      <c r="G6" s="92">
        <v>153192</v>
      </c>
      <c r="H6" s="92">
        <v>0</v>
      </c>
      <c r="I6" s="92">
        <f t="shared" ref="I6:I17" si="0">+G6-H6</f>
        <v>153192</v>
      </c>
    </row>
    <row r="7" spans="2:9">
      <c r="B7" s="94" t="s">
        <v>27</v>
      </c>
      <c r="C7" s="91">
        <v>2155740</v>
      </c>
      <c r="D7" s="91">
        <v>0</v>
      </c>
      <c r="E7" s="91">
        <v>2155740</v>
      </c>
      <c r="F7" s="93">
        <f t="shared" ref="F7:F17" si="1">+G7/E7</f>
        <v>0.0449998608366501</v>
      </c>
      <c r="G7" s="92">
        <v>97008</v>
      </c>
      <c r="H7" s="92"/>
      <c r="I7" s="92">
        <f t="shared" si="0"/>
        <v>97008</v>
      </c>
    </row>
    <row r="8" spans="2:9">
      <c r="B8" s="94" t="s">
        <v>27</v>
      </c>
      <c r="C8" s="91">
        <v>2783211</v>
      </c>
      <c r="D8" s="91">
        <v>0</v>
      </c>
      <c r="E8" s="91">
        <v>2783211</v>
      </c>
      <c r="F8" s="93">
        <f t="shared" si="1"/>
        <v>0.045</v>
      </c>
      <c r="G8" s="92">
        <v>125244.495</v>
      </c>
      <c r="H8" s="92"/>
      <c r="I8" s="92">
        <f t="shared" si="0"/>
        <v>125244.495</v>
      </c>
    </row>
    <row r="9" spans="2:9">
      <c r="B9" s="94" t="s">
        <v>27</v>
      </c>
      <c r="C9" s="95">
        <f t="shared" ref="C9:C24" si="2">E9/117%</f>
        <v>115000</v>
      </c>
      <c r="D9" s="91">
        <f t="shared" ref="D9:D24" si="3">+C9*17%</f>
        <v>19550</v>
      </c>
      <c r="E9" s="91">
        <v>134550</v>
      </c>
      <c r="F9" s="93">
        <f t="shared" si="1"/>
        <v>0.04</v>
      </c>
      <c r="G9" s="96">
        <v>5382</v>
      </c>
      <c r="H9" s="96"/>
      <c r="I9" s="92">
        <f t="shared" si="0"/>
        <v>5382</v>
      </c>
    </row>
    <row r="10" spans="2:9">
      <c r="B10" s="94" t="s">
        <v>27</v>
      </c>
      <c r="C10" s="97">
        <f t="shared" si="2"/>
        <v>1538991.45299145</v>
      </c>
      <c r="D10" s="91">
        <f t="shared" si="3"/>
        <v>261628.547008547</v>
      </c>
      <c r="E10" s="91">
        <v>1800620</v>
      </c>
      <c r="F10" s="93">
        <f t="shared" si="1"/>
        <v>0.0450000555364263</v>
      </c>
      <c r="G10" s="96">
        <v>81028</v>
      </c>
      <c r="H10" s="96">
        <v>81028</v>
      </c>
      <c r="I10" s="90">
        <f t="shared" si="0"/>
        <v>0</v>
      </c>
    </row>
    <row r="11" spans="2:9">
      <c r="B11" s="94" t="s">
        <v>27</v>
      </c>
      <c r="C11" s="91">
        <v>1133075</v>
      </c>
      <c r="D11" s="91"/>
      <c r="E11" s="91">
        <v>1133075</v>
      </c>
      <c r="F11" s="93">
        <f t="shared" si="1"/>
        <v>0.0449996690422082</v>
      </c>
      <c r="G11" s="92">
        <v>50988</v>
      </c>
      <c r="H11" s="92">
        <v>50988</v>
      </c>
      <c r="I11" s="92">
        <f t="shared" si="0"/>
        <v>0</v>
      </c>
    </row>
    <row r="12" spans="2:9">
      <c r="B12" s="94" t="s">
        <v>27</v>
      </c>
      <c r="C12" s="91">
        <v>637500</v>
      </c>
      <c r="D12" s="91">
        <v>0</v>
      </c>
      <c r="E12" s="91">
        <v>637500</v>
      </c>
      <c r="F12" s="93">
        <f t="shared" si="1"/>
        <v>0.04</v>
      </c>
      <c r="G12" s="92">
        <v>25500</v>
      </c>
      <c r="H12" s="92">
        <v>0</v>
      </c>
      <c r="I12" s="92">
        <f t="shared" si="0"/>
        <v>25500</v>
      </c>
    </row>
    <row r="13" spans="2:9">
      <c r="B13" s="94" t="s">
        <v>27</v>
      </c>
      <c r="C13" s="97">
        <f t="shared" si="2"/>
        <v>70000</v>
      </c>
      <c r="D13" s="91">
        <f t="shared" si="3"/>
        <v>11900</v>
      </c>
      <c r="E13" s="91">
        <v>81900</v>
      </c>
      <c r="F13" s="93">
        <f t="shared" si="1"/>
        <v>0.045006105006105</v>
      </c>
      <c r="G13" s="92">
        <v>3686</v>
      </c>
      <c r="H13" s="92">
        <v>0</v>
      </c>
      <c r="I13" s="92">
        <f t="shared" si="0"/>
        <v>3686</v>
      </c>
    </row>
    <row r="14" spans="2:9">
      <c r="B14" s="94" t="s">
        <v>27</v>
      </c>
      <c r="C14" s="97">
        <f t="shared" si="2"/>
        <v>14114.5299145299</v>
      </c>
      <c r="D14" s="91">
        <f t="shared" si="3"/>
        <v>2399.47008547009</v>
      </c>
      <c r="E14" s="91">
        <v>16514</v>
      </c>
      <c r="F14" s="93">
        <f t="shared" si="1"/>
        <v>0.044992127891486</v>
      </c>
      <c r="G14" s="92">
        <v>743</v>
      </c>
      <c r="H14" s="92">
        <v>0</v>
      </c>
      <c r="I14" s="92">
        <f t="shared" si="0"/>
        <v>743</v>
      </c>
    </row>
    <row r="15" spans="2:9">
      <c r="B15" s="94" t="s">
        <v>27</v>
      </c>
      <c r="C15" s="91">
        <v>177072</v>
      </c>
      <c r="D15" s="91">
        <v>0</v>
      </c>
      <c r="E15" s="91">
        <v>177072</v>
      </c>
      <c r="F15" s="93">
        <f t="shared" si="1"/>
        <v>0.044998644619138</v>
      </c>
      <c r="G15" s="92">
        <v>7968</v>
      </c>
      <c r="H15" s="92">
        <v>0</v>
      </c>
      <c r="I15" s="92">
        <f t="shared" si="0"/>
        <v>7968</v>
      </c>
    </row>
    <row r="16" spans="2:9">
      <c r="B16" s="94" t="s">
        <v>27</v>
      </c>
      <c r="C16" s="97">
        <f t="shared" si="2"/>
        <v>145299.145299145</v>
      </c>
      <c r="D16" s="91">
        <f t="shared" si="3"/>
        <v>24700.8547008547</v>
      </c>
      <c r="E16" s="91">
        <v>170000</v>
      </c>
      <c r="F16" s="93">
        <f t="shared" si="1"/>
        <v>0.045</v>
      </c>
      <c r="G16" s="92">
        <v>7650</v>
      </c>
      <c r="H16" s="92">
        <v>0</v>
      </c>
      <c r="I16" s="92">
        <f t="shared" si="0"/>
        <v>7650</v>
      </c>
    </row>
    <row r="17" spans="2:9">
      <c r="B17" s="94" t="s">
        <v>27</v>
      </c>
      <c r="C17" s="91">
        <v>5891202</v>
      </c>
      <c r="D17" s="91">
        <v>0</v>
      </c>
      <c r="E17" s="91">
        <v>5891202</v>
      </c>
      <c r="F17" s="93">
        <f t="shared" si="1"/>
        <v>0.045</v>
      </c>
      <c r="G17" s="92">
        <v>265104.09</v>
      </c>
      <c r="H17" s="92">
        <v>0</v>
      </c>
      <c r="I17" s="92">
        <f t="shared" si="0"/>
        <v>265104.09</v>
      </c>
    </row>
    <row r="18" spans="2:9">
      <c r="B18" s="94" t="s">
        <v>27</v>
      </c>
      <c r="C18" s="97">
        <f t="shared" si="2"/>
        <v>2048359.82905983</v>
      </c>
      <c r="D18" s="91">
        <f t="shared" si="3"/>
        <v>348221.170940171</v>
      </c>
      <c r="E18" s="91">
        <v>2396581</v>
      </c>
      <c r="F18" s="96" t="s">
        <v>33</v>
      </c>
      <c r="G18" s="96" t="s">
        <v>33</v>
      </c>
      <c r="H18" s="96" t="s">
        <v>33</v>
      </c>
      <c r="I18" s="96" t="s">
        <v>33</v>
      </c>
    </row>
    <row r="19" spans="2:9">
      <c r="B19" s="94" t="s">
        <v>27</v>
      </c>
      <c r="C19" s="97">
        <f t="shared" si="2"/>
        <v>110250.427350427</v>
      </c>
      <c r="D19" s="91">
        <f t="shared" si="3"/>
        <v>18742.5726495727</v>
      </c>
      <c r="E19" s="91">
        <v>128993</v>
      </c>
      <c r="F19" s="96" t="s">
        <v>33</v>
      </c>
      <c r="G19" s="96" t="s">
        <v>33</v>
      </c>
      <c r="H19" s="96" t="s">
        <v>33</v>
      </c>
      <c r="I19" s="96" t="s">
        <v>33</v>
      </c>
    </row>
    <row r="20" spans="2:9">
      <c r="B20" s="94" t="s">
        <v>27</v>
      </c>
      <c r="C20" s="91">
        <v>117744</v>
      </c>
      <c r="D20" s="91"/>
      <c r="E20" s="91">
        <v>117744</v>
      </c>
      <c r="F20" s="96" t="s">
        <v>33</v>
      </c>
      <c r="G20" s="96" t="s">
        <v>33</v>
      </c>
      <c r="H20" s="96" t="s">
        <v>33</v>
      </c>
      <c r="I20" s="96" t="s">
        <v>33</v>
      </c>
    </row>
    <row r="21" spans="2:9">
      <c r="B21" s="94" t="s">
        <v>27</v>
      </c>
      <c r="C21" s="91">
        <v>4120500</v>
      </c>
      <c r="D21" s="91">
        <v>0</v>
      </c>
      <c r="E21" s="91">
        <v>4120500</v>
      </c>
      <c r="F21" s="96" t="s">
        <v>33</v>
      </c>
      <c r="G21" s="96" t="s">
        <v>33</v>
      </c>
      <c r="H21" s="96" t="s">
        <v>33</v>
      </c>
      <c r="I21" s="96" t="s">
        <v>33</v>
      </c>
    </row>
    <row r="22" spans="2:9">
      <c r="B22" s="94" t="s">
        <v>27</v>
      </c>
      <c r="C22" s="91">
        <v>313730</v>
      </c>
      <c r="D22" s="91">
        <v>0</v>
      </c>
      <c r="E22" s="91">
        <v>313730</v>
      </c>
      <c r="F22" s="96" t="s">
        <v>33</v>
      </c>
      <c r="G22" s="96" t="s">
        <v>33</v>
      </c>
      <c r="H22" s="96" t="s">
        <v>33</v>
      </c>
      <c r="I22" s="96" t="s">
        <v>33</v>
      </c>
    </row>
    <row r="23" spans="2:9">
      <c r="B23" s="94" t="s">
        <v>27</v>
      </c>
      <c r="C23" s="97">
        <f t="shared" si="2"/>
        <v>182200</v>
      </c>
      <c r="D23" s="91">
        <f t="shared" si="3"/>
        <v>30974</v>
      </c>
      <c r="E23" s="98">
        <v>213174</v>
      </c>
      <c r="F23" s="99" t="s">
        <v>33</v>
      </c>
      <c r="G23" s="99" t="s">
        <v>33</v>
      </c>
      <c r="H23" s="99" t="s">
        <v>33</v>
      </c>
      <c r="I23" s="99" t="s">
        <v>33</v>
      </c>
    </row>
    <row r="24" spans="2:9">
      <c r="B24" s="94" t="s">
        <v>27</v>
      </c>
      <c r="C24" s="97">
        <f t="shared" si="2"/>
        <v>7347.00854700855</v>
      </c>
      <c r="D24" s="91">
        <f t="shared" si="3"/>
        <v>1248.99145299145</v>
      </c>
      <c r="E24" s="91">
        <v>8596</v>
      </c>
      <c r="F24" s="96" t="s">
        <v>33</v>
      </c>
      <c r="G24" s="96" t="s">
        <v>33</v>
      </c>
      <c r="H24" s="96" t="s">
        <v>33</v>
      </c>
      <c r="I24" s="96" t="s">
        <v>33</v>
      </c>
    </row>
    <row r="25" spans="2:9">
      <c r="B25" s="94" t="s">
        <v>27</v>
      </c>
      <c r="C25" s="80">
        <v>157800</v>
      </c>
      <c r="D25" s="91">
        <v>0</v>
      </c>
      <c r="E25" s="80">
        <v>157800</v>
      </c>
      <c r="F25" s="93">
        <f t="shared" ref="F25" si="4">+G25/E25</f>
        <v>0.045</v>
      </c>
      <c r="G25" s="96">
        <v>7101</v>
      </c>
      <c r="H25" s="96">
        <v>0</v>
      </c>
      <c r="I25" s="92">
        <f t="shared" ref="I25" si="5">+G25-H25</f>
        <v>7101</v>
      </c>
    </row>
    <row r="26" ht="18.75" spans="2:9">
      <c r="B26" s="100" t="s">
        <v>172</v>
      </c>
      <c r="C26" s="101">
        <f>SUM(C6:C25)</f>
        <v>25548936.3931624</v>
      </c>
      <c r="D26" s="101">
        <f t="shared" ref="D26:I26" si="6">SUM(D6:D25)</f>
        <v>719365.606837607</v>
      </c>
      <c r="E26" s="101">
        <f t="shared" si="6"/>
        <v>26268302</v>
      </c>
      <c r="F26" s="101"/>
      <c r="G26" s="101">
        <f t="shared" si="6"/>
        <v>830594.585</v>
      </c>
      <c r="H26" s="101">
        <f t="shared" si="6"/>
        <v>132016</v>
      </c>
      <c r="I26" s="101">
        <f t="shared" si="6"/>
        <v>698578.585</v>
      </c>
    </row>
    <row r="27" spans="2:9">
      <c r="C27" s="102"/>
    </row>
    <row r="28" spans="2:9">
      <c r="C28" s="102"/>
    </row>
    <row r="29" spans="2:9">
      <c r="C29" s="102"/>
    </row>
    <row r="30" spans="2:9">
      <c r="C30" s="102"/>
    </row>
  </sheetData>
  <mergeCells count="3">
    <mergeCell ref="B1:H1"/>
    <mergeCell ref="B2:H2"/>
    <mergeCell ref="B3:H3"/>
  </mergeCells>
  <pageMargins left="0.16" right="0.26" top="0.53" bottom="0.75" header="0.3" footer="0.3"/>
  <pageSetup paperSize="1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1" sqref="A1:D1"/>
    </sheetView>
  </sheetViews>
  <sheetFormatPr defaultColWidth="9" defaultRowHeight="15"/>
  <cols>
    <col min="6" max="7" width="9" hidden="1" customWidth="1"/>
    <col min="9" max="9" width="16" customWidth="1"/>
    <col min="12" max="12" width="14.5714285714286" customWidth="1"/>
  </cols>
  <sheetData>
    <row r="1" ht="18.75" spans="1:19">
      <c r="A1" s="15" t="s">
        <v>0</v>
      </c>
      <c r="B1" s="15"/>
      <c r="C1" s="15"/>
      <c r="D1" s="15"/>
    </row>
    <row r="2" ht="18.75" spans="1:19">
      <c r="A2" s="16" t="s">
        <v>180</v>
      </c>
      <c r="B2" s="16"/>
      <c r="C2" s="16"/>
      <c r="D2" s="16"/>
    </row>
    <row r="3" ht="18.75" spans="1:19">
      <c r="A3" s="18" t="s">
        <v>2</v>
      </c>
      <c r="B3" s="18"/>
      <c r="C3" s="18"/>
      <c r="D3" s="18"/>
    </row>
    <row r="4" spans="1:19">
      <c r="L4" s="51"/>
      <c r="M4" s="51"/>
      <c r="N4" s="51"/>
      <c r="O4" s="51"/>
      <c r="P4" s="51"/>
      <c r="Q4" s="51"/>
      <c r="R4" s="51"/>
      <c r="S4" s="51"/>
    </row>
    <row r="5" customHeight="1" spans="1:19">
      <c r="A5" s="52" t="s">
        <v>181</v>
      </c>
      <c r="B5" s="53" t="s">
        <v>182</v>
      </c>
      <c r="C5" s="54"/>
      <c r="D5" s="54"/>
      <c r="E5" s="55"/>
      <c r="F5" s="56"/>
      <c r="G5" s="57" t="s">
        <v>10</v>
      </c>
      <c r="H5" s="57" t="s">
        <v>183</v>
      </c>
      <c r="I5" s="52" t="s">
        <v>184</v>
      </c>
      <c r="J5" s="57" t="s">
        <v>185</v>
      </c>
      <c r="K5" s="57"/>
      <c r="L5" s="57"/>
      <c r="M5" s="57"/>
      <c r="N5" s="57"/>
      <c r="O5" s="57"/>
      <c r="P5" s="57"/>
      <c r="Q5" s="58"/>
      <c r="R5" s="58"/>
    </row>
    <row r="6" ht="45" spans="1:19">
      <c r="A6" s="59"/>
      <c r="B6" s="60" t="s">
        <v>186</v>
      </c>
      <c r="C6" s="61" t="s">
        <v>187</v>
      </c>
      <c r="D6" s="61" t="s">
        <v>188</v>
      </c>
      <c r="E6" s="60" t="s">
        <v>189</v>
      </c>
      <c r="F6" s="60" t="s">
        <v>190</v>
      </c>
      <c r="G6" s="62"/>
      <c r="H6" s="62"/>
      <c r="I6" s="59"/>
      <c r="J6" s="62"/>
      <c r="K6" s="19" t="s">
        <v>178</v>
      </c>
      <c r="L6" s="19" t="s">
        <v>191</v>
      </c>
      <c r="M6" s="19" t="s">
        <v>192</v>
      </c>
      <c r="N6" s="22" t="s">
        <v>23</v>
      </c>
      <c r="O6" s="23" t="s">
        <v>24</v>
      </c>
      <c r="P6" s="19" t="s">
        <v>25</v>
      </c>
      <c r="Q6" s="63" t="s">
        <v>193</v>
      </c>
      <c r="R6" s="58" t="s">
        <v>194</v>
      </c>
    </row>
    <row r="7" spans="1:19">
      <c r="A7" s="24">
        <v>1</v>
      </c>
      <c r="B7" s="64" t="s">
        <v>195</v>
      </c>
      <c r="C7" s="64" t="s">
        <v>196</v>
      </c>
      <c r="D7" s="38">
        <v>123456</v>
      </c>
      <c r="E7" s="65">
        <v>43630</v>
      </c>
      <c r="F7" s="25">
        <v>29349990</v>
      </c>
      <c r="G7" s="64" t="s">
        <v>197</v>
      </c>
      <c r="H7" s="24">
        <v>500</v>
      </c>
      <c r="I7" s="66">
        <v>1629333</v>
      </c>
      <c r="J7" s="24">
        <v>0</v>
      </c>
      <c r="K7" s="66" t="s">
        <v>33</v>
      </c>
      <c r="L7" s="67" t="s">
        <v>198</v>
      </c>
      <c r="M7" s="66" t="s">
        <v>33</v>
      </c>
      <c r="N7" s="66" t="s">
        <v>33</v>
      </c>
      <c r="O7" s="66" t="s">
        <v>33</v>
      </c>
      <c r="P7" s="66" t="s">
        <v>33</v>
      </c>
      <c r="Q7" s="25">
        <v>4287</v>
      </c>
      <c r="R7" s="68">
        <v>43630</v>
      </c>
    </row>
    <row r="8" spans="1:19">
      <c r="A8" s="24">
        <v>2</v>
      </c>
      <c r="B8" s="64" t="s">
        <v>199</v>
      </c>
      <c r="C8" s="64" t="s">
        <v>196</v>
      </c>
      <c r="D8" s="38">
        <v>123456</v>
      </c>
      <c r="E8" s="65">
        <v>43658</v>
      </c>
      <c r="F8" s="69"/>
      <c r="G8" s="64" t="s">
        <v>197</v>
      </c>
      <c r="H8" s="24">
        <v>1</v>
      </c>
      <c r="I8" s="66">
        <v>1203847</v>
      </c>
      <c r="J8" s="24">
        <v>0</v>
      </c>
      <c r="K8" s="66" t="s">
        <v>33</v>
      </c>
      <c r="L8" s="67" t="s">
        <v>198</v>
      </c>
      <c r="M8" s="66" t="s">
        <v>33</v>
      </c>
      <c r="N8" s="66" t="s">
        <v>33</v>
      </c>
      <c r="O8" s="66" t="s">
        <v>33</v>
      </c>
      <c r="P8" s="66" t="s">
        <v>33</v>
      </c>
      <c r="Q8" s="25">
        <v>1721</v>
      </c>
      <c r="R8" s="68">
        <v>43658</v>
      </c>
    </row>
    <row r="9" spans="1:19">
      <c r="A9" s="24">
        <v>3</v>
      </c>
      <c r="B9" s="64" t="s">
        <v>199</v>
      </c>
      <c r="C9" s="64" t="s">
        <v>196</v>
      </c>
      <c r="D9" s="38">
        <v>123456</v>
      </c>
      <c r="E9" s="65">
        <v>43664</v>
      </c>
      <c r="F9" s="69"/>
      <c r="G9" s="64" t="s">
        <v>197</v>
      </c>
      <c r="H9" s="24">
        <v>50</v>
      </c>
      <c r="I9" s="66">
        <v>686364</v>
      </c>
      <c r="J9" s="24">
        <v>0</v>
      </c>
      <c r="K9" s="66" t="s">
        <v>33</v>
      </c>
      <c r="L9" s="67" t="s">
        <v>198</v>
      </c>
      <c r="M9" s="66" t="s">
        <v>33</v>
      </c>
      <c r="N9" s="66" t="s">
        <v>33</v>
      </c>
      <c r="O9" s="66" t="s">
        <v>33</v>
      </c>
      <c r="P9" s="66" t="s">
        <v>33</v>
      </c>
      <c r="Q9" s="25">
        <v>2424</v>
      </c>
      <c r="R9" s="68">
        <v>43664</v>
      </c>
    </row>
    <row r="10" spans="1:19">
      <c r="A10" s="24">
        <v>4</v>
      </c>
      <c r="B10" s="64" t="s">
        <v>199</v>
      </c>
      <c r="C10" s="64" t="s">
        <v>196</v>
      </c>
      <c r="D10" s="38">
        <v>123456</v>
      </c>
      <c r="E10" s="65">
        <v>43664</v>
      </c>
      <c r="F10" s="69"/>
      <c r="G10" s="64" t="s">
        <v>197</v>
      </c>
      <c r="H10" s="24">
        <v>10</v>
      </c>
      <c r="I10" s="66">
        <v>735390</v>
      </c>
      <c r="J10" s="24">
        <v>0</v>
      </c>
      <c r="K10" s="66" t="s">
        <v>33</v>
      </c>
      <c r="L10" s="67" t="s">
        <v>198</v>
      </c>
      <c r="M10" s="66" t="s">
        <v>33</v>
      </c>
      <c r="N10" s="66" t="s">
        <v>33</v>
      </c>
      <c r="O10" s="66" t="s">
        <v>33</v>
      </c>
      <c r="P10" s="66" t="s">
        <v>33</v>
      </c>
      <c r="Q10" s="25">
        <v>2426</v>
      </c>
      <c r="R10" s="68">
        <v>43664</v>
      </c>
    </row>
    <row r="11" spans="1:19">
      <c r="A11" s="24">
        <v>5</v>
      </c>
      <c r="B11" s="64" t="s">
        <v>195</v>
      </c>
      <c r="C11" s="64" t="s">
        <v>196</v>
      </c>
      <c r="D11" s="38">
        <v>123456</v>
      </c>
      <c r="E11" s="65">
        <v>43630</v>
      </c>
      <c r="F11" s="64" t="s">
        <v>197</v>
      </c>
      <c r="G11" s="70">
        <v>0</v>
      </c>
      <c r="H11" s="24">
        <v>500</v>
      </c>
      <c r="I11" s="66">
        <v>1661920</v>
      </c>
      <c r="J11" s="24">
        <v>0</v>
      </c>
      <c r="K11" s="66" t="s">
        <v>33</v>
      </c>
      <c r="L11" s="67" t="s">
        <v>198</v>
      </c>
      <c r="M11" s="66" t="s">
        <v>33</v>
      </c>
      <c r="N11" s="66" t="s">
        <v>33</v>
      </c>
      <c r="O11" s="66" t="s">
        <v>33</v>
      </c>
      <c r="P11" s="66" t="s">
        <v>33</v>
      </c>
      <c r="Q11" s="25">
        <v>4287</v>
      </c>
      <c r="R11" s="65">
        <v>43630</v>
      </c>
      <c r="S11" s="65"/>
    </row>
    <row r="12" spans="1:19">
      <c r="A12" s="24">
        <v>6</v>
      </c>
      <c r="B12" s="64" t="s">
        <v>199</v>
      </c>
      <c r="C12" s="64" t="s">
        <v>196</v>
      </c>
      <c r="D12" s="38">
        <v>123456</v>
      </c>
      <c r="E12" s="65">
        <v>43729</v>
      </c>
      <c r="F12" s="69"/>
      <c r="G12" s="64" t="s">
        <v>197</v>
      </c>
      <c r="H12" s="24">
        <v>1</v>
      </c>
      <c r="I12" s="66">
        <v>977656</v>
      </c>
      <c r="J12" s="24">
        <v>0</v>
      </c>
      <c r="K12" s="66" t="s">
        <v>33</v>
      </c>
      <c r="L12" s="67" t="s">
        <v>198</v>
      </c>
      <c r="M12" s="66" t="s">
        <v>33</v>
      </c>
      <c r="N12" s="66" t="s">
        <v>33</v>
      </c>
      <c r="O12" s="66" t="s">
        <v>33</v>
      </c>
      <c r="P12" s="66" t="s">
        <v>33</v>
      </c>
      <c r="Q12" s="25">
        <v>2290</v>
      </c>
      <c r="R12" s="65">
        <v>43729</v>
      </c>
    </row>
    <row r="13" spans="1:19">
      <c r="A13" s="24">
        <v>7</v>
      </c>
      <c r="B13" s="64" t="s">
        <v>199</v>
      </c>
      <c r="C13" s="64" t="s">
        <v>196</v>
      </c>
      <c r="D13" s="38">
        <v>123456</v>
      </c>
      <c r="E13" s="65">
        <v>43740</v>
      </c>
      <c r="F13" s="69"/>
      <c r="G13" s="64" t="s">
        <v>197</v>
      </c>
      <c r="H13" s="24">
        <v>25</v>
      </c>
      <c r="I13" s="66">
        <v>901864</v>
      </c>
      <c r="J13" s="24">
        <v>0</v>
      </c>
      <c r="K13" s="66" t="s">
        <v>33</v>
      </c>
      <c r="L13" s="67" t="s">
        <v>198</v>
      </c>
      <c r="M13" s="66" t="s">
        <v>33</v>
      </c>
      <c r="N13" s="66" t="s">
        <v>33</v>
      </c>
      <c r="O13" s="66" t="s">
        <v>33</v>
      </c>
      <c r="P13" s="66" t="s">
        <v>33</v>
      </c>
      <c r="Q13" s="25">
        <v>276</v>
      </c>
      <c r="R13" s="68">
        <v>43740</v>
      </c>
    </row>
    <row r="14" spans="1:19">
      <c r="A14" s="24">
        <v>8</v>
      </c>
      <c r="B14" s="64" t="s">
        <v>199</v>
      </c>
      <c r="C14" s="64" t="s">
        <v>196</v>
      </c>
      <c r="D14" s="38">
        <v>123456</v>
      </c>
      <c r="E14" s="65">
        <v>43754</v>
      </c>
      <c r="F14" s="69"/>
      <c r="G14" s="64" t="s">
        <v>197</v>
      </c>
      <c r="H14" s="24">
        <v>50</v>
      </c>
      <c r="I14" s="66">
        <v>880609</v>
      </c>
      <c r="J14" s="24">
        <v>0</v>
      </c>
      <c r="K14" s="66" t="s">
        <v>33</v>
      </c>
      <c r="L14" s="67" t="s">
        <v>198</v>
      </c>
      <c r="M14" s="66" t="s">
        <v>33</v>
      </c>
      <c r="N14" s="66" t="s">
        <v>33</v>
      </c>
      <c r="O14" s="66" t="s">
        <v>33</v>
      </c>
      <c r="P14" s="66" t="s">
        <v>33</v>
      </c>
      <c r="Q14" s="25">
        <v>2094</v>
      </c>
      <c r="R14" s="68">
        <v>43754</v>
      </c>
    </row>
    <row r="15" spans="1:19">
      <c r="A15" s="24">
        <v>9</v>
      </c>
      <c r="B15" s="64" t="s">
        <v>199</v>
      </c>
      <c r="C15" s="64" t="s">
        <v>196</v>
      </c>
      <c r="D15" s="38">
        <v>123456</v>
      </c>
      <c r="E15" s="65">
        <v>43791</v>
      </c>
      <c r="F15" s="69"/>
      <c r="G15" s="64" t="s">
        <v>197</v>
      </c>
      <c r="H15" s="24">
        <v>100</v>
      </c>
      <c r="I15" s="66">
        <v>1005084</v>
      </c>
      <c r="J15" s="24">
        <v>0</v>
      </c>
      <c r="K15" s="66" t="s">
        <v>33</v>
      </c>
      <c r="L15" s="67" t="s">
        <v>198</v>
      </c>
      <c r="M15" s="66" t="s">
        <v>33</v>
      </c>
      <c r="N15" s="66" t="s">
        <v>33</v>
      </c>
      <c r="O15" s="66" t="s">
        <v>33</v>
      </c>
      <c r="P15" s="66" t="s">
        <v>33</v>
      </c>
      <c r="Q15" s="25">
        <v>3227</v>
      </c>
      <c r="R15" s="65">
        <v>43791</v>
      </c>
    </row>
    <row r="16" spans="1:19">
      <c r="A16" s="24">
        <v>10</v>
      </c>
      <c r="B16" s="64" t="s">
        <v>195</v>
      </c>
      <c r="C16" s="64" t="s">
        <v>196</v>
      </c>
      <c r="D16" s="38">
        <v>123456</v>
      </c>
      <c r="E16" s="65">
        <v>43822</v>
      </c>
      <c r="F16" s="69"/>
      <c r="G16" s="64" t="s">
        <v>197</v>
      </c>
      <c r="H16" s="24">
        <v>500</v>
      </c>
      <c r="I16" s="66">
        <v>629642</v>
      </c>
      <c r="J16" s="24">
        <v>0</v>
      </c>
      <c r="K16" s="66" t="s">
        <v>33</v>
      </c>
      <c r="L16" s="67" t="s">
        <v>198</v>
      </c>
      <c r="M16" s="66" t="s">
        <v>33</v>
      </c>
      <c r="N16" s="66" t="s">
        <v>33</v>
      </c>
      <c r="O16" s="66" t="s">
        <v>33</v>
      </c>
      <c r="P16" s="66" t="s">
        <v>33</v>
      </c>
      <c r="Q16" s="25">
        <v>8330</v>
      </c>
      <c r="R16" s="68">
        <v>43822</v>
      </c>
    </row>
    <row r="17" spans="1:18">
      <c r="A17" s="24">
        <v>11</v>
      </c>
      <c r="B17" s="64" t="s">
        <v>199</v>
      </c>
      <c r="C17" s="64" t="s">
        <v>196</v>
      </c>
      <c r="D17" s="38">
        <v>123456</v>
      </c>
      <c r="E17" s="65">
        <v>43822</v>
      </c>
      <c r="F17" s="69"/>
      <c r="G17" s="64" t="s">
        <v>197</v>
      </c>
      <c r="H17" s="24">
        <v>1</v>
      </c>
      <c r="I17" s="66">
        <v>981737</v>
      </c>
      <c r="J17" s="24">
        <v>0</v>
      </c>
      <c r="K17" s="66" t="s">
        <v>33</v>
      </c>
      <c r="L17" s="67" t="s">
        <v>198</v>
      </c>
      <c r="M17" s="66" t="s">
        <v>33</v>
      </c>
      <c r="N17" s="66" t="s">
        <v>33</v>
      </c>
      <c r="O17" s="66" t="s">
        <v>33</v>
      </c>
      <c r="P17" s="66" t="s">
        <v>33</v>
      </c>
      <c r="Q17" s="25">
        <v>3289</v>
      </c>
      <c r="R17" s="68">
        <v>43822</v>
      </c>
    </row>
    <row r="18" spans="1:18">
      <c r="A18" s="24">
        <v>12</v>
      </c>
      <c r="B18" s="64" t="s">
        <v>199</v>
      </c>
      <c r="C18" s="64" t="s">
        <v>196</v>
      </c>
      <c r="D18" s="38">
        <v>123456</v>
      </c>
      <c r="E18" s="65">
        <v>43839</v>
      </c>
      <c r="F18" s="69"/>
      <c r="G18" s="64" t="s">
        <v>197</v>
      </c>
      <c r="H18" s="24">
        <v>15</v>
      </c>
      <c r="I18" s="66">
        <v>940743</v>
      </c>
      <c r="J18" s="24">
        <v>0</v>
      </c>
      <c r="K18" s="66" t="s">
        <v>33</v>
      </c>
      <c r="L18" s="67" t="s">
        <v>198</v>
      </c>
      <c r="M18" s="66" t="s">
        <v>33</v>
      </c>
      <c r="N18" s="66" t="s">
        <v>33</v>
      </c>
      <c r="O18" s="66" t="s">
        <v>33</v>
      </c>
      <c r="P18" s="66" t="s">
        <v>33</v>
      </c>
      <c r="Q18" s="25">
        <v>1061</v>
      </c>
      <c r="R18" s="68">
        <v>43839</v>
      </c>
    </row>
    <row r="19" spans="1:18">
      <c r="A19" s="24">
        <v>13</v>
      </c>
      <c r="B19" s="64" t="s">
        <v>199</v>
      </c>
      <c r="C19" s="64" t="s">
        <v>196</v>
      </c>
      <c r="D19" s="38">
        <v>123456</v>
      </c>
      <c r="E19" s="65">
        <v>43839</v>
      </c>
      <c r="F19" s="69"/>
      <c r="G19" s="64" t="s">
        <v>197</v>
      </c>
      <c r="H19" s="24">
        <v>1</v>
      </c>
      <c r="I19" s="66">
        <v>954302</v>
      </c>
      <c r="J19" s="24">
        <v>0</v>
      </c>
      <c r="K19" s="66" t="s">
        <v>33</v>
      </c>
      <c r="L19" s="67" t="s">
        <v>198</v>
      </c>
      <c r="M19" s="66" t="s">
        <v>33</v>
      </c>
      <c r="N19" s="66" t="s">
        <v>33</v>
      </c>
      <c r="O19" s="66" t="s">
        <v>33</v>
      </c>
      <c r="P19" s="66" t="s">
        <v>33</v>
      </c>
      <c r="Q19" s="25">
        <v>1064</v>
      </c>
      <c r="R19" s="68">
        <v>43839</v>
      </c>
    </row>
    <row r="20" spans="1:18">
      <c r="A20" s="24">
        <v>14</v>
      </c>
      <c r="B20" s="64" t="s">
        <v>199</v>
      </c>
      <c r="C20" s="64" t="s">
        <v>196</v>
      </c>
      <c r="D20" s="38">
        <v>123456</v>
      </c>
      <c r="E20" s="65">
        <v>43847</v>
      </c>
      <c r="F20" s="69"/>
      <c r="G20" s="64" t="s">
        <v>197</v>
      </c>
      <c r="H20" s="24">
        <v>2</v>
      </c>
      <c r="I20" s="66">
        <v>285831</v>
      </c>
      <c r="J20" s="24">
        <v>0</v>
      </c>
      <c r="K20" s="66" t="s">
        <v>33</v>
      </c>
      <c r="L20" s="67" t="s">
        <v>198</v>
      </c>
      <c r="M20" s="66" t="s">
        <v>33</v>
      </c>
      <c r="N20" s="66" t="s">
        <v>33</v>
      </c>
      <c r="O20" s="66" t="s">
        <v>33</v>
      </c>
      <c r="P20" s="66" t="s">
        <v>33</v>
      </c>
      <c r="Q20" s="25">
        <v>2105</v>
      </c>
      <c r="R20" s="68">
        <v>43847</v>
      </c>
    </row>
    <row r="21" spans="1:18">
      <c r="A21" s="24">
        <v>15</v>
      </c>
      <c r="B21" s="64" t="s">
        <v>199</v>
      </c>
      <c r="C21" s="64" t="s">
        <v>196</v>
      </c>
      <c r="D21" s="38">
        <v>123456</v>
      </c>
      <c r="E21" s="65">
        <v>43895</v>
      </c>
      <c r="F21" s="69"/>
      <c r="G21" s="64" t="s">
        <v>197</v>
      </c>
      <c r="H21" s="24">
        <v>50</v>
      </c>
      <c r="I21" s="66">
        <v>538525</v>
      </c>
      <c r="J21" s="24">
        <v>0</v>
      </c>
      <c r="K21" s="66" t="s">
        <v>33</v>
      </c>
      <c r="L21" s="67" t="s">
        <v>198</v>
      </c>
      <c r="M21" s="66" t="s">
        <v>33</v>
      </c>
      <c r="N21" s="66" t="s">
        <v>33</v>
      </c>
      <c r="O21" s="66" t="s">
        <v>33</v>
      </c>
      <c r="P21" s="66" t="s">
        <v>33</v>
      </c>
      <c r="Q21" s="25">
        <v>663</v>
      </c>
      <c r="R21" s="68">
        <v>43895</v>
      </c>
    </row>
    <row r="22" spans="1:18">
      <c r="A22" s="24">
        <v>16</v>
      </c>
      <c r="B22" s="64" t="s">
        <v>199</v>
      </c>
      <c r="C22" s="64" t="s">
        <v>196</v>
      </c>
      <c r="D22" s="38">
        <v>123456</v>
      </c>
      <c r="E22" s="65">
        <v>43902</v>
      </c>
      <c r="F22" s="69"/>
      <c r="G22" s="64" t="s">
        <v>197</v>
      </c>
      <c r="H22" s="24">
        <v>1</v>
      </c>
      <c r="I22" s="66">
        <v>1001644</v>
      </c>
      <c r="J22" s="24">
        <v>0</v>
      </c>
      <c r="K22" s="66" t="s">
        <v>33</v>
      </c>
      <c r="L22" s="67" t="s">
        <v>198</v>
      </c>
      <c r="M22" s="66" t="s">
        <v>33</v>
      </c>
      <c r="N22" s="66" t="s">
        <v>33</v>
      </c>
      <c r="O22" s="66" t="s">
        <v>33</v>
      </c>
      <c r="P22" s="66" t="s">
        <v>33</v>
      </c>
      <c r="Q22" s="25">
        <v>1718</v>
      </c>
      <c r="R22" s="68">
        <v>43902</v>
      </c>
    </row>
    <row r="23" spans="1:18">
      <c r="A23" s="24">
        <v>17</v>
      </c>
      <c r="B23" s="64" t="s">
        <v>199</v>
      </c>
      <c r="C23" s="64" t="s">
        <v>196</v>
      </c>
      <c r="D23" s="38">
        <v>123456</v>
      </c>
      <c r="E23" s="65">
        <v>43909</v>
      </c>
      <c r="F23" s="69"/>
      <c r="G23" s="64" t="s">
        <v>197</v>
      </c>
      <c r="H23" s="24">
        <v>50</v>
      </c>
      <c r="I23" s="66">
        <v>664610</v>
      </c>
      <c r="J23" s="24">
        <v>0</v>
      </c>
      <c r="K23" s="66" t="s">
        <v>33</v>
      </c>
      <c r="L23" s="67" t="s">
        <v>198</v>
      </c>
      <c r="M23" s="66" t="s">
        <v>33</v>
      </c>
      <c r="N23" s="66" t="s">
        <v>33</v>
      </c>
      <c r="O23" s="66" t="s">
        <v>33</v>
      </c>
      <c r="P23" s="66" t="s">
        <v>33</v>
      </c>
      <c r="Q23" s="25">
        <v>2632</v>
      </c>
      <c r="R23" s="68">
        <v>43909</v>
      </c>
    </row>
    <row r="24" spans="1:18">
      <c r="A24" s="24">
        <v>18</v>
      </c>
      <c r="B24" s="64" t="s">
        <v>199</v>
      </c>
      <c r="C24" s="64" t="s">
        <v>196</v>
      </c>
      <c r="D24" s="38">
        <v>123456</v>
      </c>
      <c r="E24" s="65">
        <v>43909</v>
      </c>
      <c r="F24" s="69"/>
      <c r="G24" s="64" t="s">
        <v>197</v>
      </c>
      <c r="H24" s="24">
        <v>8</v>
      </c>
      <c r="I24" s="66">
        <v>852065</v>
      </c>
      <c r="J24" s="24">
        <v>0</v>
      </c>
      <c r="K24" s="66" t="s">
        <v>33</v>
      </c>
      <c r="L24" s="67" t="s">
        <v>198</v>
      </c>
      <c r="M24" s="66" t="s">
        <v>33</v>
      </c>
      <c r="N24" s="66" t="s">
        <v>33</v>
      </c>
      <c r="O24" s="66" t="s">
        <v>33</v>
      </c>
      <c r="P24" s="66" t="s">
        <v>33</v>
      </c>
      <c r="Q24" s="25">
        <v>2634</v>
      </c>
      <c r="R24" s="68">
        <v>43909</v>
      </c>
    </row>
    <row r="25" spans="1:18">
      <c r="A25" s="24">
        <v>19</v>
      </c>
      <c r="B25" s="64" t="s">
        <v>199</v>
      </c>
      <c r="C25" s="64" t="s">
        <v>196</v>
      </c>
      <c r="D25" s="38">
        <v>123456</v>
      </c>
      <c r="E25" s="65">
        <v>43914</v>
      </c>
      <c r="F25" s="69"/>
      <c r="G25" s="64" t="s">
        <v>197</v>
      </c>
      <c r="H25" s="24">
        <v>50</v>
      </c>
      <c r="I25" s="66">
        <v>833930</v>
      </c>
      <c r="J25" s="24">
        <v>0</v>
      </c>
      <c r="K25" s="66" t="s">
        <v>33</v>
      </c>
      <c r="L25" s="67" t="s">
        <v>198</v>
      </c>
      <c r="M25" s="66" t="s">
        <v>33</v>
      </c>
      <c r="N25" s="66" t="s">
        <v>33</v>
      </c>
      <c r="O25" s="66" t="s">
        <v>33</v>
      </c>
      <c r="P25" s="66" t="s">
        <v>33</v>
      </c>
      <c r="Q25" s="25">
        <v>3043</v>
      </c>
      <c r="R25" s="68">
        <v>43914</v>
      </c>
    </row>
    <row r="26" spans="1:18">
      <c r="A26" s="24">
        <v>20</v>
      </c>
      <c r="B26" s="64" t="s">
        <v>199</v>
      </c>
      <c r="C26" s="64" t="s">
        <v>196</v>
      </c>
      <c r="D26" s="38">
        <v>123456</v>
      </c>
      <c r="E26" s="65">
        <v>43942</v>
      </c>
      <c r="F26" s="69"/>
      <c r="G26" s="64" t="s">
        <v>197</v>
      </c>
      <c r="H26" s="24">
        <v>25</v>
      </c>
      <c r="I26" s="66">
        <v>855826</v>
      </c>
      <c r="J26" s="24">
        <v>0</v>
      </c>
      <c r="K26" s="66" t="s">
        <v>33</v>
      </c>
      <c r="L26" s="67" t="s">
        <v>198</v>
      </c>
      <c r="M26" s="66" t="s">
        <v>33</v>
      </c>
      <c r="N26" s="66" t="s">
        <v>33</v>
      </c>
      <c r="O26" s="66" t="s">
        <v>33</v>
      </c>
      <c r="P26" s="66" t="s">
        <v>33</v>
      </c>
      <c r="Q26" s="25">
        <v>1362</v>
      </c>
      <c r="R26" s="65">
        <v>43942</v>
      </c>
    </row>
    <row r="27" spans="1:18">
      <c r="A27" s="24">
        <v>21</v>
      </c>
      <c r="B27" s="64" t="s">
        <v>195</v>
      </c>
      <c r="C27" s="64" t="s">
        <v>196</v>
      </c>
      <c r="D27" s="38">
        <v>123456</v>
      </c>
      <c r="E27" s="71">
        <v>43957</v>
      </c>
      <c r="F27" s="69"/>
      <c r="G27" s="64" t="s">
        <v>197</v>
      </c>
      <c r="H27" s="24">
        <v>200</v>
      </c>
      <c r="I27" s="66">
        <v>523293</v>
      </c>
      <c r="J27" s="24">
        <v>0</v>
      </c>
      <c r="K27" s="66" t="s">
        <v>33</v>
      </c>
      <c r="L27" s="67" t="s">
        <v>198</v>
      </c>
      <c r="M27" s="66" t="s">
        <v>33</v>
      </c>
      <c r="N27" s="66" t="s">
        <v>33</v>
      </c>
      <c r="O27" s="66" t="s">
        <v>33</v>
      </c>
      <c r="P27" s="66" t="s">
        <v>33</v>
      </c>
      <c r="Q27" s="25">
        <v>2111</v>
      </c>
      <c r="R27" s="72">
        <v>43957</v>
      </c>
    </row>
    <row r="28" spans="1:18">
      <c r="A28" s="24">
        <v>22</v>
      </c>
      <c r="B28" s="73" t="s">
        <v>199</v>
      </c>
      <c r="C28" s="73" t="s">
        <v>196</v>
      </c>
      <c r="D28" s="38">
        <v>123456</v>
      </c>
      <c r="E28" s="74">
        <v>43957</v>
      </c>
      <c r="F28" s="75"/>
      <c r="G28" s="73" t="s">
        <v>197</v>
      </c>
      <c r="H28" s="45">
        <v>50</v>
      </c>
      <c r="I28" s="27">
        <v>1037107</v>
      </c>
      <c r="J28" s="45">
        <v>0</v>
      </c>
      <c r="K28" s="27" t="s">
        <v>33</v>
      </c>
      <c r="L28" s="67" t="s">
        <v>198</v>
      </c>
      <c r="M28" s="27" t="s">
        <v>33</v>
      </c>
      <c r="N28" s="27" t="s">
        <v>33</v>
      </c>
      <c r="O28" s="27" t="s">
        <v>33</v>
      </c>
      <c r="P28" s="27" t="s">
        <v>33</v>
      </c>
      <c r="Q28" s="46">
        <v>707</v>
      </c>
      <c r="R28" s="76">
        <v>43957</v>
      </c>
    </row>
    <row r="29" ht="18.75" spans="1:18">
      <c r="A29" s="4"/>
      <c r="B29" s="4"/>
      <c r="C29" s="4"/>
      <c r="D29" s="4"/>
      <c r="E29" s="77" t="s">
        <v>172</v>
      </c>
      <c r="F29" s="35"/>
      <c r="G29" s="36" t="e">
        <f>SUBTOTAL(9,#REF!)</f>
        <v>#REF!</v>
      </c>
      <c r="H29" s="36"/>
      <c r="I29" s="36">
        <f>SUBTOTAL(9,I2:I28)</f>
        <v>19781322</v>
      </c>
      <c r="J29" s="36">
        <f>SUBTOTAL(9,J2:J28)</f>
        <v>0</v>
      </c>
      <c r="K29" s="4"/>
      <c r="L29" s="78">
        <v>1102072</v>
      </c>
      <c r="M29" s="4"/>
      <c r="N29" s="4"/>
      <c r="O29" s="4"/>
      <c r="P29" s="4"/>
      <c r="Q29" s="4"/>
      <c r="R29" s="4"/>
    </row>
  </sheetData>
  <mergeCells count="9">
    <mergeCell ref="A1:D1"/>
    <mergeCell ref="A3:B3"/>
    <mergeCell ref="C3:D3"/>
    <mergeCell ref="B5:E5"/>
    <mergeCell ref="A5:A6"/>
    <mergeCell ref="G5:G6"/>
    <mergeCell ref="H5:H6"/>
    <mergeCell ref="I5:I6"/>
    <mergeCell ref="J5:J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opLeftCell="C1" workbookViewId="0">
      <selection activeCell="N6" sqref="N6"/>
    </sheetView>
  </sheetViews>
  <sheetFormatPr defaultColWidth="9" defaultRowHeight="15"/>
  <cols>
    <col min="2" max="3" width="20" customWidth="1"/>
    <col min="4" max="4" width="17.4285714285714" customWidth="1"/>
    <col min="5" max="5" width="16" customWidth="1"/>
    <col min="7" max="7" width="10.8571428571429" customWidth="1"/>
    <col min="9" max="12" width="10.8571428571429" customWidth="1"/>
    <col min="13" max="13" width="26.2857142857143" customWidth="1"/>
  </cols>
  <sheetData>
    <row r="1" ht="18.75" spans="1:12">
      <c r="A1" s="15" t="s">
        <v>0</v>
      </c>
      <c r="B1" s="15"/>
      <c r="C1" s="18"/>
    </row>
    <row r="2" ht="18.75" spans="1:12">
      <c r="A2" s="16" t="s">
        <v>200</v>
      </c>
      <c r="B2" s="16"/>
      <c r="C2" s="16"/>
    </row>
    <row r="3" ht="18.75" spans="1:12">
      <c r="A3" s="17" t="s">
        <v>2</v>
      </c>
      <c r="B3" s="18"/>
      <c r="C3" s="18"/>
    </row>
    <row r="4" customHeight="1" spans="1:12">
      <c r="A4" s="19" t="s">
        <v>181</v>
      </c>
      <c r="B4" s="19" t="s">
        <v>201</v>
      </c>
      <c r="C4" s="19"/>
      <c r="D4" s="20" t="s">
        <v>202</v>
      </c>
      <c r="E4" s="20" t="s">
        <v>203</v>
      </c>
      <c r="F4" s="20"/>
      <c r="G4" s="20"/>
      <c r="H4" s="20"/>
      <c r="I4" s="20"/>
      <c r="J4" s="20"/>
      <c r="K4" s="20"/>
      <c r="L4" s="20"/>
    </row>
    <row r="5" ht="45" spans="1:12">
      <c r="A5" s="21"/>
      <c r="B5" s="21"/>
      <c r="C5" s="21" t="s">
        <v>5</v>
      </c>
      <c r="D5" s="21"/>
      <c r="E5" s="21"/>
      <c r="F5" s="19" t="s">
        <v>204</v>
      </c>
      <c r="G5" s="19" t="s">
        <v>205</v>
      </c>
      <c r="H5" s="22" t="s">
        <v>23</v>
      </c>
      <c r="I5" s="23" t="s">
        <v>24</v>
      </c>
      <c r="J5" s="23" t="s">
        <v>206</v>
      </c>
      <c r="K5" s="23" t="s">
        <v>207</v>
      </c>
      <c r="L5" s="19" t="s">
        <v>25</v>
      </c>
    </row>
    <row r="6" spans="1:12">
      <c r="A6" s="24">
        <v>1</v>
      </c>
      <c r="B6" s="38" t="s">
        <v>208</v>
      </c>
      <c r="C6" s="39">
        <v>43647</v>
      </c>
      <c r="D6" s="38" t="s">
        <v>209</v>
      </c>
      <c r="E6" s="27">
        <v>79200</v>
      </c>
      <c r="F6" s="40">
        <v>0.06</v>
      </c>
      <c r="G6" s="41">
        <f t="shared" ref="G6:G8" si="0">+E6*F6</f>
        <v>4752</v>
      </c>
      <c r="H6" s="40">
        <f t="shared" ref="H6:H13" si="1">+I6/E6</f>
        <v>0.02</v>
      </c>
      <c r="I6" s="42">
        <v>1584</v>
      </c>
      <c r="J6" s="42">
        <f>+G6-I6</f>
        <v>3168</v>
      </c>
      <c r="K6" s="43"/>
      <c r="L6" s="44">
        <f>+G6</f>
        <v>4752</v>
      </c>
    </row>
    <row r="7" spans="1:12">
      <c r="A7" s="24">
        <v>2</v>
      </c>
      <c r="B7" s="38" t="s">
        <v>208</v>
      </c>
      <c r="C7" s="39">
        <v>43678</v>
      </c>
      <c r="D7" s="38" t="s">
        <v>209</v>
      </c>
      <c r="E7" s="27">
        <v>79200</v>
      </c>
      <c r="F7" s="40">
        <v>0.06</v>
      </c>
      <c r="G7" s="41">
        <f t="shared" si="0"/>
        <v>4752</v>
      </c>
      <c r="H7" s="40">
        <f t="shared" si="1"/>
        <v>0.02</v>
      </c>
      <c r="I7" s="42">
        <v>1584</v>
      </c>
      <c r="J7" s="42">
        <f t="shared" ref="J7:J17" si="2">+G7-I7</f>
        <v>3168</v>
      </c>
      <c r="K7" s="43"/>
      <c r="L7" s="44">
        <f>+G7-K7</f>
        <v>4752</v>
      </c>
    </row>
    <row r="8" spans="1:12">
      <c r="A8" s="24">
        <v>3</v>
      </c>
      <c r="B8" s="38" t="s">
        <v>208</v>
      </c>
      <c r="C8" s="39">
        <v>43709</v>
      </c>
      <c r="D8" s="38" t="s">
        <v>209</v>
      </c>
      <c r="E8" s="27">
        <v>79200</v>
      </c>
      <c r="F8" s="40">
        <v>0.06</v>
      </c>
      <c r="G8" s="41">
        <f t="shared" si="0"/>
        <v>4752</v>
      </c>
      <c r="H8" s="40">
        <f t="shared" si="1"/>
        <v>0.02</v>
      </c>
      <c r="I8" s="42">
        <v>1584</v>
      </c>
      <c r="J8" s="42">
        <f t="shared" si="2"/>
        <v>3168</v>
      </c>
      <c r="K8" s="43"/>
      <c r="L8" s="44">
        <f t="shared" ref="L8:L17" si="3">+G8-K8</f>
        <v>4752</v>
      </c>
    </row>
    <row r="9" spans="1:12">
      <c r="A9" s="24">
        <v>4</v>
      </c>
      <c r="B9" s="38" t="s">
        <v>208</v>
      </c>
      <c r="C9" s="39">
        <v>43739</v>
      </c>
      <c r="D9" s="38" t="s">
        <v>209</v>
      </c>
      <c r="E9" s="27">
        <v>79200</v>
      </c>
      <c r="F9" s="40">
        <v>0.06</v>
      </c>
      <c r="G9" s="41">
        <f t="shared" ref="G9:G14" si="4">+E9*F9</f>
        <v>4752</v>
      </c>
      <c r="H9" s="40">
        <f t="shared" si="1"/>
        <v>0.02</v>
      </c>
      <c r="I9" s="42">
        <v>1584</v>
      </c>
      <c r="J9" s="42">
        <f t="shared" si="2"/>
        <v>3168</v>
      </c>
      <c r="K9" s="43"/>
      <c r="L9" s="44">
        <f t="shared" si="3"/>
        <v>4752</v>
      </c>
    </row>
    <row r="10" spans="1:12">
      <c r="A10" s="24">
        <v>5</v>
      </c>
      <c r="B10" s="38" t="s">
        <v>208</v>
      </c>
      <c r="C10" s="39">
        <v>43770</v>
      </c>
      <c r="D10" s="38" t="s">
        <v>209</v>
      </c>
      <c r="E10" s="27">
        <v>79200</v>
      </c>
      <c r="F10" s="40">
        <v>0.06</v>
      </c>
      <c r="G10" s="41">
        <f t="shared" si="4"/>
        <v>4752</v>
      </c>
      <c r="H10" s="40">
        <f t="shared" si="1"/>
        <v>0.02</v>
      </c>
      <c r="I10" s="42">
        <v>1584</v>
      </c>
      <c r="J10" s="42">
        <f t="shared" si="2"/>
        <v>3168</v>
      </c>
      <c r="K10" s="43"/>
      <c r="L10" s="44">
        <f t="shared" si="3"/>
        <v>4752</v>
      </c>
    </row>
    <row r="11" spans="1:12">
      <c r="A11" s="24">
        <v>6</v>
      </c>
      <c r="B11" s="38" t="s">
        <v>208</v>
      </c>
      <c r="C11" s="39">
        <v>43800</v>
      </c>
      <c r="D11" s="38" t="s">
        <v>209</v>
      </c>
      <c r="E11" s="27">
        <v>79200</v>
      </c>
      <c r="F11" s="40">
        <v>0.06</v>
      </c>
      <c r="G11" s="41">
        <f t="shared" si="4"/>
        <v>4752</v>
      </c>
      <c r="H11" s="40">
        <f t="shared" si="1"/>
        <v>0.02</v>
      </c>
      <c r="I11" s="42">
        <v>1584</v>
      </c>
      <c r="J11" s="42">
        <f t="shared" si="2"/>
        <v>3168</v>
      </c>
      <c r="K11" s="43"/>
      <c r="L11" s="44">
        <f t="shared" si="3"/>
        <v>4752</v>
      </c>
    </row>
    <row r="12" spans="1:12">
      <c r="A12" s="24">
        <v>7</v>
      </c>
      <c r="B12" s="38" t="s">
        <v>208</v>
      </c>
      <c r="C12" s="39">
        <v>43831</v>
      </c>
      <c r="D12" s="38" t="s">
        <v>209</v>
      </c>
      <c r="E12" s="27">
        <v>95000</v>
      </c>
      <c r="F12" s="40">
        <v>0.06</v>
      </c>
      <c r="G12" s="41">
        <f t="shared" si="4"/>
        <v>5700</v>
      </c>
      <c r="H12" s="40">
        <f t="shared" si="1"/>
        <v>0.02</v>
      </c>
      <c r="I12" s="42">
        <v>1900</v>
      </c>
      <c r="J12" s="42">
        <f t="shared" si="2"/>
        <v>3800</v>
      </c>
      <c r="K12" s="43"/>
      <c r="L12" s="44">
        <f t="shared" si="3"/>
        <v>5700</v>
      </c>
    </row>
    <row r="13" spans="1:12">
      <c r="A13" s="24">
        <v>8</v>
      </c>
      <c r="B13" s="38" t="s">
        <v>208</v>
      </c>
      <c r="C13" s="39">
        <v>43862</v>
      </c>
      <c r="D13" s="38" t="s">
        <v>209</v>
      </c>
      <c r="E13" s="27">
        <v>85000</v>
      </c>
      <c r="F13" s="40">
        <v>0.06</v>
      </c>
      <c r="G13" s="41">
        <f t="shared" si="4"/>
        <v>5100</v>
      </c>
      <c r="H13" s="40">
        <f t="shared" si="1"/>
        <v>0.02</v>
      </c>
      <c r="I13" s="42">
        <v>1700</v>
      </c>
      <c r="J13" s="42">
        <f t="shared" si="2"/>
        <v>3400</v>
      </c>
      <c r="K13" s="43"/>
      <c r="L13" s="44">
        <f t="shared" si="3"/>
        <v>5100</v>
      </c>
    </row>
    <row r="14" spans="1:12">
      <c r="A14" s="24">
        <v>9</v>
      </c>
      <c r="B14" s="38" t="s">
        <v>208</v>
      </c>
      <c r="C14" s="39">
        <v>43891</v>
      </c>
      <c r="D14" s="38" t="s">
        <v>209</v>
      </c>
      <c r="E14" s="27">
        <v>85000</v>
      </c>
      <c r="F14" s="40">
        <v>0.06</v>
      </c>
      <c r="G14" s="41">
        <f t="shared" si="4"/>
        <v>5100</v>
      </c>
      <c r="H14" s="40">
        <f t="shared" ref="H14" si="5">+I14/E14</f>
        <v>0.02</v>
      </c>
      <c r="I14" s="42">
        <v>1700</v>
      </c>
      <c r="J14" s="42">
        <f t="shared" si="2"/>
        <v>3400</v>
      </c>
      <c r="K14" s="43"/>
      <c r="L14" s="44">
        <f t="shared" si="3"/>
        <v>5100</v>
      </c>
    </row>
    <row r="15" spans="1:12">
      <c r="A15" s="24">
        <v>10</v>
      </c>
      <c r="B15" s="38" t="s">
        <v>208</v>
      </c>
      <c r="C15" s="39">
        <v>43922</v>
      </c>
      <c r="D15" s="38" t="s">
        <v>209</v>
      </c>
      <c r="E15" s="27">
        <v>85000</v>
      </c>
      <c r="F15" s="40">
        <v>0.06</v>
      </c>
      <c r="G15" s="41">
        <f t="shared" ref="G15:G17" si="6">+E15*F15</f>
        <v>5100</v>
      </c>
      <c r="H15" s="40">
        <f t="shared" ref="H15:H17" si="7">+I15/E15</f>
        <v>0.02</v>
      </c>
      <c r="I15" s="42">
        <v>1700</v>
      </c>
      <c r="J15" s="42">
        <f t="shared" si="2"/>
        <v>3400</v>
      </c>
      <c r="K15" s="43"/>
      <c r="L15" s="44">
        <f t="shared" si="3"/>
        <v>5100</v>
      </c>
    </row>
    <row r="16" spans="1:12">
      <c r="A16" s="24">
        <v>11</v>
      </c>
      <c r="B16" s="38" t="s">
        <v>208</v>
      </c>
      <c r="C16" s="39">
        <v>43952</v>
      </c>
      <c r="D16" s="38" t="s">
        <v>209</v>
      </c>
      <c r="E16" s="27">
        <v>85000</v>
      </c>
      <c r="F16" s="40">
        <v>0.06</v>
      </c>
      <c r="G16" s="41">
        <f t="shared" si="6"/>
        <v>5100</v>
      </c>
      <c r="H16" s="40">
        <f t="shared" si="7"/>
        <v>0.02</v>
      </c>
      <c r="I16" s="42">
        <v>1700</v>
      </c>
      <c r="J16" s="42">
        <f t="shared" si="2"/>
        <v>3400</v>
      </c>
      <c r="K16" s="43"/>
      <c r="L16" s="44">
        <f t="shared" si="3"/>
        <v>5100</v>
      </c>
    </row>
    <row r="17" spans="1:12">
      <c r="A17" s="24">
        <v>12</v>
      </c>
      <c r="B17" s="38" t="s">
        <v>208</v>
      </c>
      <c r="C17" s="39">
        <v>43983</v>
      </c>
      <c r="D17" s="38" t="s">
        <v>209</v>
      </c>
      <c r="E17" s="27">
        <v>85000</v>
      </c>
      <c r="F17" s="40">
        <v>0.06</v>
      </c>
      <c r="G17" s="41">
        <f t="shared" si="6"/>
        <v>5100</v>
      </c>
      <c r="H17" s="40">
        <f t="shared" si="7"/>
        <v>0.02</v>
      </c>
      <c r="I17" s="42">
        <v>1700</v>
      </c>
      <c r="J17" s="42">
        <f t="shared" si="2"/>
        <v>3400</v>
      </c>
      <c r="K17" s="43"/>
      <c r="L17" s="44">
        <f t="shared" si="3"/>
        <v>5100</v>
      </c>
    </row>
    <row r="18" ht="22.5" spans="1:12">
      <c r="A18" s="45">
        <v>13</v>
      </c>
      <c r="B18" s="46"/>
      <c r="C18" s="47"/>
      <c r="D18" s="48" t="s">
        <v>210</v>
      </c>
      <c r="E18" s="27">
        <v>1411635</v>
      </c>
      <c r="F18" s="49" t="s">
        <v>211</v>
      </c>
      <c r="G18" s="49" t="s">
        <v>211</v>
      </c>
      <c r="H18" s="49" t="s">
        <v>211</v>
      </c>
      <c r="I18" s="49" t="s">
        <v>211</v>
      </c>
      <c r="J18" s="50"/>
      <c r="K18" s="50" t="s">
        <v>211</v>
      </c>
      <c r="L18" s="49" t="s">
        <v>211</v>
      </c>
    </row>
    <row r="19" ht="18.75" spans="1:12">
      <c r="A19" s="4"/>
      <c r="B19" s="4"/>
      <c r="C19" s="4"/>
      <c r="D19" s="35" t="s">
        <v>172</v>
      </c>
      <c r="E19" s="36">
        <f>SUBTOTAL(9,E6:E18)</f>
        <v>2406835</v>
      </c>
      <c r="F19" s="4"/>
      <c r="G19" s="36">
        <f>SUBTOTAL(9,G6:G18)</f>
        <v>59712</v>
      </c>
      <c r="H19" s="4"/>
      <c r="I19" s="36">
        <f>SUBTOTAL(9,I6:I18)</f>
        <v>19904</v>
      </c>
      <c r="J19" s="36">
        <f>SUBTOTAL(9,J6:J18)</f>
        <v>39808</v>
      </c>
      <c r="K19" s="36">
        <f>SUBTOTAL(9,K6:K18)</f>
        <v>0</v>
      </c>
      <c r="L19" s="36">
        <f>SUBTOTAL(9,L6:L18)</f>
        <v>59712</v>
      </c>
    </row>
  </sheetData>
  <mergeCells count="5">
    <mergeCell ref="A1:B1"/>
    <mergeCell ref="A4:A5"/>
    <mergeCell ref="B4:B5"/>
    <mergeCell ref="D4:D5"/>
    <mergeCell ref="E4:E5"/>
  </mergeCells>
  <pageMargins left="0.31" right="0.16" top="0.75" bottom="0.75" header="0.3" footer="0.3"/>
  <pageSetup paperSize="1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selection activeCell="C7" sqref="C7"/>
    </sheetView>
  </sheetViews>
  <sheetFormatPr defaultColWidth="9" defaultRowHeight="15"/>
  <cols>
    <col min="2" max="2" width="10.4285714285714" customWidth="1"/>
    <col min="3" max="3" width="19.7142857142857" customWidth="1"/>
    <col min="4" max="4" width="16" customWidth="1"/>
    <col min="6" max="6" width="10.8571428571429" customWidth="1"/>
    <col min="8" max="8" width="10.8571428571429" customWidth="1"/>
  </cols>
  <sheetData>
    <row r="1" ht="18.75" spans="1:9">
      <c r="A1" s="15" t="s">
        <v>0</v>
      </c>
      <c r="B1" s="15"/>
    </row>
    <row r="2" ht="18.75" spans="1:9">
      <c r="A2" s="16" t="s">
        <v>212</v>
      </c>
      <c r="B2" s="16"/>
    </row>
    <row r="3" ht="18.75" spans="1:9">
      <c r="A3" s="17" t="s">
        <v>2</v>
      </c>
      <c r="B3" s="18"/>
    </row>
    <row r="4" customHeight="1" spans="1:9">
      <c r="A4" s="19" t="s">
        <v>181</v>
      </c>
      <c r="B4" s="19" t="s">
        <v>201</v>
      </c>
      <c r="C4" s="20" t="s">
        <v>202</v>
      </c>
      <c r="D4" s="20" t="s">
        <v>203</v>
      </c>
      <c r="E4" s="20"/>
      <c r="F4" s="20"/>
      <c r="G4" s="20"/>
      <c r="H4" s="20"/>
      <c r="I4" s="20"/>
    </row>
    <row r="5" ht="45" spans="1:9">
      <c r="A5" s="21"/>
      <c r="B5" s="21"/>
      <c r="C5" s="21"/>
      <c r="D5" s="21"/>
      <c r="E5" s="19" t="s">
        <v>178</v>
      </c>
      <c r="F5" s="19" t="s">
        <v>192</v>
      </c>
      <c r="G5" s="22" t="s">
        <v>23</v>
      </c>
      <c r="H5" s="23" t="s">
        <v>24</v>
      </c>
      <c r="I5" s="19" t="s">
        <v>25</v>
      </c>
    </row>
    <row r="6" spans="1:9">
      <c r="A6" s="24">
        <v>1</v>
      </c>
      <c r="B6" s="25"/>
      <c r="C6" s="26" t="s">
        <v>213</v>
      </c>
      <c r="D6" s="27">
        <v>15988</v>
      </c>
      <c r="E6" s="28" t="s">
        <v>33</v>
      </c>
      <c r="F6" s="28" t="s">
        <v>33</v>
      </c>
      <c r="G6" s="28" t="s">
        <v>33</v>
      </c>
      <c r="H6" s="28" t="s">
        <v>33</v>
      </c>
      <c r="I6" s="28" t="s">
        <v>33</v>
      </c>
    </row>
    <row r="7" spans="1:9">
      <c r="A7" s="24">
        <v>2</v>
      </c>
      <c r="B7" s="25"/>
      <c r="C7" s="26" t="s">
        <v>214</v>
      </c>
      <c r="D7" s="27">
        <v>3038</v>
      </c>
      <c r="E7" s="28" t="s">
        <v>33</v>
      </c>
      <c r="F7" s="28" t="s">
        <v>33</v>
      </c>
      <c r="G7" s="28" t="s">
        <v>33</v>
      </c>
      <c r="H7" s="28" t="s">
        <v>33</v>
      </c>
      <c r="I7" s="28" t="s">
        <v>33</v>
      </c>
    </row>
    <row r="8" ht="22.5" spans="1:9">
      <c r="A8" s="24">
        <v>3</v>
      </c>
      <c r="B8" s="25"/>
      <c r="C8" s="26" t="s">
        <v>215</v>
      </c>
      <c r="D8" s="27">
        <v>26943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</row>
    <row r="9" spans="1:9">
      <c r="A9" s="24">
        <v>4</v>
      </c>
      <c r="B9" s="25"/>
      <c r="C9" s="26" t="s">
        <v>216</v>
      </c>
      <c r="D9" s="27">
        <v>15028</v>
      </c>
      <c r="E9" s="28" t="s">
        <v>33</v>
      </c>
      <c r="F9" s="28" t="s">
        <v>33</v>
      </c>
      <c r="G9" s="28" t="s">
        <v>33</v>
      </c>
      <c r="H9" s="28" t="s">
        <v>33</v>
      </c>
      <c r="I9" s="28" t="s">
        <v>33</v>
      </c>
    </row>
    <row r="10" ht="22.5" spans="1:9">
      <c r="A10" s="24">
        <v>5</v>
      </c>
      <c r="B10" s="25"/>
      <c r="C10" s="26" t="s">
        <v>217</v>
      </c>
      <c r="D10" s="27">
        <v>11670</v>
      </c>
      <c r="E10" s="28" t="s">
        <v>33</v>
      </c>
      <c r="F10" s="28" t="s">
        <v>33</v>
      </c>
      <c r="G10" s="28" t="s">
        <v>33</v>
      </c>
      <c r="H10" s="28" t="s">
        <v>33</v>
      </c>
      <c r="I10" s="28" t="s">
        <v>33</v>
      </c>
    </row>
    <row r="11" ht="22.5" spans="1:9">
      <c r="A11" s="24">
        <v>6</v>
      </c>
      <c r="B11" s="25"/>
      <c r="C11" s="26" t="s">
        <v>218</v>
      </c>
      <c r="D11" s="27">
        <v>173458</v>
      </c>
      <c r="E11" s="28" t="s">
        <v>33</v>
      </c>
      <c r="F11" s="28" t="s">
        <v>33</v>
      </c>
      <c r="G11" s="28" t="s">
        <v>33</v>
      </c>
      <c r="H11" s="28" t="s">
        <v>33</v>
      </c>
      <c r="I11" s="28" t="s">
        <v>33</v>
      </c>
    </row>
    <row r="12" spans="1:9">
      <c r="A12" s="24">
        <v>7</v>
      </c>
      <c r="B12" s="25"/>
      <c r="C12" s="25" t="s">
        <v>219</v>
      </c>
      <c r="D12" s="29">
        <v>1180978</v>
      </c>
      <c r="E12" s="30" t="s">
        <v>33</v>
      </c>
      <c r="F12" s="30" t="s">
        <v>33</v>
      </c>
      <c r="G12" s="30" t="s">
        <v>33</v>
      </c>
      <c r="H12" s="30" t="s">
        <v>33</v>
      </c>
      <c r="I12" s="30" t="s">
        <v>33</v>
      </c>
    </row>
    <row r="13" spans="1:9">
      <c r="A13" s="24">
        <v>8</v>
      </c>
      <c r="B13" s="25"/>
      <c r="C13" s="25" t="s">
        <v>220</v>
      </c>
      <c r="D13" s="29">
        <v>970988</v>
      </c>
      <c r="E13" s="30" t="s">
        <v>33</v>
      </c>
      <c r="F13" s="30" t="s">
        <v>33</v>
      </c>
      <c r="G13" s="30" t="s">
        <v>33</v>
      </c>
      <c r="H13" s="30" t="s">
        <v>33</v>
      </c>
      <c r="I13" s="30" t="s">
        <v>33</v>
      </c>
    </row>
    <row r="14" spans="1:9">
      <c r="A14" s="24">
        <v>9</v>
      </c>
      <c r="B14" s="25"/>
      <c r="C14" s="25" t="s">
        <v>221</v>
      </c>
      <c r="D14" s="29">
        <v>457908</v>
      </c>
      <c r="E14" s="30" t="s">
        <v>33</v>
      </c>
      <c r="F14" s="30" t="s">
        <v>33</v>
      </c>
      <c r="G14" s="30" t="s">
        <v>33</v>
      </c>
      <c r="H14" s="30" t="s">
        <v>33</v>
      </c>
      <c r="I14" s="30" t="s">
        <v>33</v>
      </c>
    </row>
    <row r="15" spans="1:9">
      <c r="A15" s="24">
        <v>10</v>
      </c>
      <c r="B15" s="25"/>
      <c r="C15" s="25" t="s">
        <v>219</v>
      </c>
      <c r="D15" s="29">
        <v>1206174</v>
      </c>
      <c r="E15" s="30" t="s">
        <v>33</v>
      </c>
      <c r="F15" s="30" t="s">
        <v>33</v>
      </c>
      <c r="G15" s="30" t="s">
        <v>33</v>
      </c>
      <c r="H15" s="30" t="s">
        <v>33</v>
      </c>
      <c r="I15" s="30" t="s">
        <v>33</v>
      </c>
    </row>
    <row r="16" spans="1:9">
      <c r="A16" s="31"/>
      <c r="B16" s="32"/>
      <c r="C16" s="32"/>
      <c r="D16" s="33"/>
      <c r="E16" s="34"/>
      <c r="F16" s="34"/>
      <c r="G16" s="34"/>
      <c r="H16" s="34"/>
      <c r="I16" s="34"/>
    </row>
    <row r="17" ht="18.75" spans="1:9">
      <c r="A17" s="4"/>
      <c r="B17" s="4"/>
      <c r="C17" s="35" t="s">
        <v>172</v>
      </c>
      <c r="D17" s="36">
        <f>SUBTOTAL(9,D6:D15)</f>
        <v>4062173</v>
      </c>
      <c r="E17" s="4"/>
      <c r="F17" s="36">
        <f>SUBTOTAL(9,F6:F15)</f>
        <v>0</v>
      </c>
      <c r="G17" s="4"/>
      <c r="H17" s="36">
        <f>SUBTOTAL(9,H6:H15)</f>
        <v>0</v>
      </c>
      <c r="I17" s="36">
        <f>SUBTOTAL(9,I6:I15)</f>
        <v>0</v>
      </c>
    </row>
    <row r="18" spans="1:9">
      <c r="D18" s="12">
        <v>4062173</v>
      </c>
    </row>
    <row r="19" spans="1:9">
      <c r="D19" s="37">
        <f>+D18-D17</f>
        <v>0</v>
      </c>
    </row>
  </sheetData>
  <mergeCells count="5">
    <mergeCell ref="A1:B1"/>
    <mergeCell ref="A4:A5"/>
    <mergeCell ref="B4:B5"/>
    <mergeCell ref="C4:C5"/>
    <mergeCell ref="D4:D5"/>
  </mergeCells>
  <pageMargins left="0.33" right="0.26" top="0.75" bottom="0.75" header="0.3" footer="0.3"/>
  <pageSetup paperSize="1" scale="9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"/>
    </sheetView>
  </sheetViews>
  <sheetFormatPr defaultColWidth="9" defaultRowHeight="15" outlineLevelCol="1"/>
  <cols>
    <col min="1" max="1" width="15.1428571428571" customWidth="1"/>
    <col min="2" max="2" width="11.5714285714286" style="12" customWidth="1"/>
  </cols>
  <sheetData>
    <row r="1" spans="1:2">
      <c r="A1" s="1" t="s">
        <v>222</v>
      </c>
    </row>
    <row r="2" spans="1:2">
      <c r="A2" s="1" t="s">
        <v>2</v>
      </c>
    </row>
    <row r="4" spans="1:2">
      <c r="A4" s="13" t="s">
        <v>222</v>
      </c>
      <c r="B4" s="12">
        <v>81000</v>
      </c>
    </row>
    <row r="5" spans="1:2">
      <c r="A5" s="13" t="s">
        <v>222</v>
      </c>
      <c r="B5" s="12">
        <v>108000</v>
      </c>
    </row>
    <row r="6" spans="1:2">
      <c r="A6" s="13" t="s">
        <v>222</v>
      </c>
      <c r="B6" s="12">
        <v>81000</v>
      </c>
    </row>
    <row r="7" spans="1:2">
      <c r="A7" s="13" t="s">
        <v>222</v>
      </c>
      <c r="B7" s="12">
        <v>82238</v>
      </c>
    </row>
    <row r="8" spans="1:2">
      <c r="A8" s="13" t="s">
        <v>222</v>
      </c>
      <c r="B8" s="12">
        <v>75250</v>
      </c>
    </row>
    <row r="9" spans="1:2">
      <c r="A9" s="13" t="s">
        <v>222</v>
      </c>
      <c r="B9" s="12">
        <v>84000</v>
      </c>
    </row>
    <row r="10" spans="1:2">
      <c r="A10" s="13" t="s">
        <v>222</v>
      </c>
      <c r="B10" s="12">
        <v>115650</v>
      </c>
    </row>
    <row r="11" spans="1:2">
      <c r="A11" s="13" t="s">
        <v>222</v>
      </c>
      <c r="B11" s="12">
        <v>81000</v>
      </c>
    </row>
    <row r="12" spans="1:2">
      <c r="A12" s="13" t="s">
        <v>222</v>
      </c>
      <c r="B12" s="12">
        <v>76800</v>
      </c>
    </row>
    <row r="13" spans="1:2">
      <c r="A13" s="13" t="s">
        <v>222</v>
      </c>
      <c r="B13" s="12">
        <v>108000</v>
      </c>
    </row>
    <row r="14" spans="1:2">
      <c r="A14" s="13" t="s">
        <v>222</v>
      </c>
      <c r="B14" s="12">
        <v>78050</v>
      </c>
    </row>
    <row r="16" spans="1:2">
      <c r="A16" s="1" t="s">
        <v>172</v>
      </c>
      <c r="B16" s="14">
        <f>SUM(B4:B14)</f>
        <v>970988</v>
      </c>
    </row>
  </sheetData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A1" sqref="A1"/>
    </sheetView>
  </sheetViews>
  <sheetFormatPr defaultColWidth="9" defaultRowHeight="15" outlineLevelCol="1"/>
  <cols>
    <col min="1" max="1" width="15.1428571428571" customWidth="1"/>
    <col min="2" max="2" width="11.5714285714286" style="12" customWidth="1"/>
  </cols>
  <sheetData>
    <row r="1" spans="1:2">
      <c r="A1" s="1" t="s">
        <v>221</v>
      </c>
    </row>
    <row r="2" spans="1:2">
      <c r="A2" s="1" t="s">
        <v>223</v>
      </c>
    </row>
    <row r="3" spans="1:2">
      <c r="A3" s="1" t="s">
        <v>2</v>
      </c>
    </row>
    <row r="5" spans="1:2">
      <c r="A5" s="13" t="s">
        <v>221</v>
      </c>
      <c r="B5" s="12">
        <v>850</v>
      </c>
    </row>
    <row r="6" spans="1:2">
      <c r="A6" s="13" t="s">
        <v>221</v>
      </c>
      <c r="B6" s="12">
        <v>32260</v>
      </c>
    </row>
    <row r="7" spans="1:2">
      <c r="A7" s="13" t="s">
        <v>221</v>
      </c>
      <c r="B7" s="12">
        <v>8165</v>
      </c>
    </row>
    <row r="8" spans="1:2">
      <c r="A8" s="13" t="s">
        <v>221</v>
      </c>
      <c r="B8" s="12">
        <v>160</v>
      </c>
    </row>
    <row r="9" spans="1:2">
      <c r="A9" s="13" t="s">
        <v>221</v>
      </c>
      <c r="B9" s="12">
        <v>43515</v>
      </c>
    </row>
    <row r="10" spans="1:2">
      <c r="A10" s="13" t="s">
        <v>221</v>
      </c>
      <c r="B10" s="12">
        <v>36800</v>
      </c>
    </row>
    <row r="11" spans="1:2">
      <c r="A11" s="13" t="s">
        <v>221</v>
      </c>
      <c r="B11" s="12">
        <v>73620</v>
      </c>
    </row>
    <row r="12" spans="1:2">
      <c r="A12" s="13" t="s">
        <v>221</v>
      </c>
      <c r="B12" s="12">
        <v>6390</v>
      </c>
    </row>
    <row r="13" spans="1:2">
      <c r="A13" s="13" t="s">
        <v>221</v>
      </c>
      <c r="B13" s="12">
        <v>3363</v>
      </c>
    </row>
    <row r="14" spans="1:2">
      <c r="A14" s="13" t="s">
        <v>221</v>
      </c>
      <c r="B14" s="12">
        <v>19235</v>
      </c>
    </row>
    <row r="15" spans="1:2">
      <c r="A15" s="13" t="s">
        <v>221</v>
      </c>
      <c r="B15" s="12">
        <v>31470</v>
      </c>
    </row>
    <row r="16" spans="1:2">
      <c r="A16" s="13" t="s">
        <v>221</v>
      </c>
      <c r="B16" s="12">
        <v>3050</v>
      </c>
    </row>
    <row r="17" spans="1:2">
      <c r="A17" s="13" t="s">
        <v>221</v>
      </c>
      <c r="B17" s="12">
        <v>25720</v>
      </c>
    </row>
    <row r="18" spans="1:2">
      <c r="A18" s="13" t="s">
        <v>221</v>
      </c>
      <c r="B18" s="12">
        <v>1800</v>
      </c>
    </row>
    <row r="19" spans="1:2">
      <c r="A19" s="13" t="s">
        <v>221</v>
      </c>
      <c r="B19" s="12">
        <v>19250</v>
      </c>
    </row>
    <row r="20" spans="1:2">
      <c r="A20" s="13" t="s">
        <v>221</v>
      </c>
      <c r="B20" s="12">
        <v>1800</v>
      </c>
    </row>
    <row r="21" spans="1:2">
      <c r="A21" s="13" t="s">
        <v>221</v>
      </c>
      <c r="B21" s="12">
        <v>1800</v>
      </c>
    </row>
    <row r="22" spans="1:2">
      <c r="A22" s="13" t="s">
        <v>221</v>
      </c>
      <c r="B22" s="12">
        <v>35200</v>
      </c>
    </row>
    <row r="23" spans="1:2">
      <c r="A23" s="13" t="s">
        <v>221</v>
      </c>
      <c r="B23" s="12">
        <v>2825</v>
      </c>
    </row>
    <row r="24" spans="1:2">
      <c r="A24" s="13" t="s">
        <v>221</v>
      </c>
      <c r="B24" s="12">
        <v>59800</v>
      </c>
    </row>
    <row r="25" spans="1:2">
      <c r="A25" s="13" t="s">
        <v>221</v>
      </c>
      <c r="B25" s="12">
        <f>1200+2250+220</f>
        <v>3670</v>
      </c>
    </row>
    <row r="26" spans="1:2">
      <c r="A26" s="13" t="s">
        <v>221</v>
      </c>
      <c r="B26" s="12">
        <v>12740</v>
      </c>
    </row>
    <row r="27" spans="1:2">
      <c r="A27" s="13" t="s">
        <v>221</v>
      </c>
      <c r="B27" s="12">
        <v>34425</v>
      </c>
    </row>
    <row r="29" spans="1:2">
      <c r="A29" s="1" t="s">
        <v>172</v>
      </c>
      <c r="B29" s="14">
        <f>SUM(B5:B27)</f>
        <v>457908</v>
      </c>
    </row>
  </sheetData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8"/>
  <sheetViews>
    <sheetView workbookViewId="0">
      <selection activeCell="C4" sqref="C4"/>
    </sheetView>
  </sheetViews>
  <sheetFormatPr defaultColWidth="23.7142857142857" defaultRowHeight="15" outlineLevelRow="7"/>
  <cols>
    <col min="1" max="1" width="7.71428571428571" customWidth="1"/>
    <col min="3" max="3" width="18" customWidth="1"/>
    <col min="4" max="4" width="16.2857142857143" customWidth="1"/>
    <col min="5" max="5" width="15.4285714285714" customWidth="1"/>
    <col min="6" max="6" width="17.8571428571429" customWidth="1"/>
    <col min="7" max="7" width="15.8571428571429" customWidth="1"/>
    <col min="8" max="8" width="16.1428571428571" customWidth="1"/>
  </cols>
  <sheetData>
    <row r="1" spans="2:9">
      <c r="B1" s="1" t="s">
        <v>224</v>
      </c>
    </row>
    <row r="2" spans="2:9">
      <c r="B2" s="1" t="s">
        <v>2</v>
      </c>
    </row>
    <row r="3" ht="31.5" spans="2:9">
      <c r="B3" s="2"/>
      <c r="C3" s="3" t="s">
        <v>225</v>
      </c>
      <c r="D3" s="3" t="s">
        <v>226</v>
      </c>
      <c r="E3" s="3" t="s">
        <v>227</v>
      </c>
      <c r="F3" s="3" t="s">
        <v>207</v>
      </c>
      <c r="G3" s="3" t="s">
        <v>228</v>
      </c>
      <c r="H3" s="3" t="s">
        <v>229</v>
      </c>
      <c r="I3" s="1"/>
    </row>
    <row r="4" spans="2:9">
      <c r="B4" s="4"/>
      <c r="C4" s="4"/>
      <c r="D4" s="4"/>
      <c r="E4" s="4"/>
      <c r="F4" s="4"/>
      <c r="G4" s="4"/>
      <c r="H4" s="4"/>
    </row>
    <row r="5" spans="2:9">
      <c r="B5" s="5" t="s">
        <v>230</v>
      </c>
      <c r="C5" s="6">
        <v>26268302</v>
      </c>
      <c r="D5" s="6">
        <v>823494</v>
      </c>
      <c r="E5" s="6">
        <v>132016</v>
      </c>
      <c r="F5" s="6">
        <f>+E5</f>
        <v>132016</v>
      </c>
      <c r="G5" s="6">
        <f>+D5-F5</f>
        <v>691478</v>
      </c>
      <c r="H5" s="6">
        <f>+D5-E5</f>
        <v>691478</v>
      </c>
    </row>
    <row r="6" spans="2:9">
      <c r="B6" s="7" t="s">
        <v>231</v>
      </c>
      <c r="C6" s="8">
        <v>2406835</v>
      </c>
      <c r="D6" s="6">
        <v>59712</v>
      </c>
      <c r="E6" s="6">
        <v>19904</v>
      </c>
      <c r="F6" s="6">
        <v>0</v>
      </c>
      <c r="G6" s="6">
        <f>+D6-E6</f>
        <v>39808</v>
      </c>
      <c r="H6" s="6">
        <f>+D6-F6</f>
        <v>59712</v>
      </c>
    </row>
    <row r="7" spans="2:9">
      <c r="B7" s="5" t="s">
        <v>232</v>
      </c>
      <c r="C7" s="6">
        <v>16305964</v>
      </c>
      <c r="D7" s="6">
        <v>38750</v>
      </c>
      <c r="E7" s="6">
        <v>0</v>
      </c>
      <c r="F7" s="6">
        <v>0</v>
      </c>
      <c r="G7" s="6">
        <f>+D7-E7</f>
        <v>38750</v>
      </c>
      <c r="H7" s="6">
        <f t="shared" ref="H7" si="0">+D7-E7</f>
        <v>38750</v>
      </c>
    </row>
    <row r="8" ht="15.75" spans="2:9">
      <c r="B8" s="9" t="s">
        <v>172</v>
      </c>
      <c r="C8" s="10"/>
      <c r="D8" s="11">
        <f>SUM(D5:D7)</f>
        <v>921956</v>
      </c>
      <c r="E8" s="11">
        <f>SUM(E5:E7)</f>
        <v>151920</v>
      </c>
      <c r="F8" s="11">
        <f>SUM(F5:F7)</f>
        <v>132016</v>
      </c>
      <c r="G8" s="11">
        <f>SUM(G5:G7)</f>
        <v>770036</v>
      </c>
      <c r="H8" s="11">
        <f>SUM(H5:H7)</f>
        <v>789940</v>
      </c>
    </row>
  </sheetData>
  <pageMargins left="0.33" right="0.35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Local</vt:lpstr>
      <vt:lpstr>Local Purchase - Summary</vt:lpstr>
      <vt:lpstr>L.P.Summary</vt:lpstr>
      <vt:lpstr>Import</vt:lpstr>
      <vt:lpstr>Travelling &amp; Convey</vt:lpstr>
      <vt:lpstr>OIE</vt:lpstr>
      <vt:lpstr>Diesel</vt:lpstr>
      <vt:lpstr>Renovation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Accounts-PC</dc:creator>
  <cp:lastModifiedBy>ok</cp:lastModifiedBy>
  <dcterms:created xsi:type="dcterms:W3CDTF">2021-10-09T12:14:00Z</dcterms:created>
  <cp:lastPrinted>2021-11-15T09:04:00Z</cp:lastPrinted>
  <dcterms:modified xsi:type="dcterms:W3CDTF">2026-07-02T21:45:07Z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92D802E66D354E7FB7A91A64732E2E08_12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